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/>
  <mc:AlternateContent xmlns:mc="http://schemas.openxmlformats.org/markup-compatibility/2006">
    <mc:Choice Requires="x15">
      <x15ac:absPath xmlns:x15ac="http://schemas.microsoft.com/office/spreadsheetml/2010/11/ac" url="/Users/lorefinance/Downloads/"/>
    </mc:Choice>
  </mc:AlternateContent>
  <xr:revisionPtr revIDLastSave="0" documentId="13_ncr:1_{F1AE27B3-ACA5-C349-BD80-4AC7E9B62C1D}" xr6:coauthVersionLast="47" xr6:coauthVersionMax="47" xr10:uidLastSave="{00000000-0000-0000-0000-000000000000}"/>
  <bookViews>
    <workbookView xWindow="0" yWindow="500" windowWidth="38400" windowHeight="19260" activeTab="1" xr2:uid="{00000000-000D-0000-FFFF-FFFF00000000}"/>
  </bookViews>
  <sheets>
    <sheet name="CADASTRE" sheetId="1" r:id="rId1"/>
    <sheet name="ERP" sheetId="2" r:id="rId2"/>
  </sheets>
  <definedNames>
    <definedName name="_xlnm._FilterDatabase" localSheetId="0" hidden="1">CADASTRE!$A$1:$AK$326</definedName>
  </definedNames>
  <calcPr calcId="191029"/>
  <extLst>
    <ext uri="GoogleSheetsCustomDataVersion2">
      <go:sheetsCustomData xmlns:go="http://customooxmlschemas.google.com/" r:id="rId6" roundtripDataChecksum="gpuoKSd6n+BC1NxU6l+WVjNj4CE4sY28prK8BgOCvFo="/>
    </ext>
  </extLst>
</workbook>
</file>

<file path=xl/calcChain.xml><?xml version="1.0" encoding="utf-8"?>
<calcChain xmlns="http://schemas.openxmlformats.org/spreadsheetml/2006/main">
  <c r="H343" i="2" l="1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S343" i="2"/>
  <c r="R343" i="2"/>
  <c r="O343" i="2"/>
  <c r="P343" i="2" s="1"/>
  <c r="M343" i="2"/>
  <c r="J343" i="2"/>
  <c r="K343" i="2" s="1"/>
  <c r="G343" i="2"/>
  <c r="S342" i="2"/>
  <c r="R342" i="2"/>
  <c r="O342" i="2"/>
  <c r="P342" i="2" s="1"/>
  <c r="M342" i="2"/>
  <c r="J342" i="2"/>
  <c r="K342" i="2" s="1"/>
  <c r="G342" i="2"/>
  <c r="S341" i="2"/>
  <c r="R341" i="2"/>
  <c r="O341" i="2"/>
  <c r="P341" i="2" s="1"/>
  <c r="M341" i="2"/>
  <c r="J341" i="2"/>
  <c r="K341" i="2" s="1"/>
  <c r="G341" i="2"/>
  <c r="S340" i="2"/>
  <c r="R340" i="2"/>
  <c r="O340" i="2"/>
  <c r="P340" i="2" s="1"/>
  <c r="M340" i="2"/>
  <c r="J340" i="2"/>
  <c r="K340" i="2" s="1"/>
  <c r="G340" i="2"/>
  <c r="S339" i="2"/>
  <c r="R339" i="2"/>
  <c r="O339" i="2"/>
  <c r="P339" i="2" s="1"/>
  <c r="M339" i="2"/>
  <c r="J339" i="2"/>
  <c r="K339" i="2" s="1"/>
  <c r="G339" i="2"/>
  <c r="S338" i="2"/>
  <c r="R338" i="2"/>
  <c r="O338" i="2"/>
  <c r="P338" i="2" s="1"/>
  <c r="M338" i="2"/>
  <c r="J338" i="2"/>
  <c r="K338" i="2" s="1"/>
  <c r="G338" i="2"/>
  <c r="S337" i="2"/>
  <c r="R337" i="2"/>
  <c r="O337" i="2"/>
  <c r="P337" i="2" s="1"/>
  <c r="M337" i="2"/>
  <c r="J337" i="2"/>
  <c r="K337" i="2" s="1"/>
  <c r="G337" i="2"/>
  <c r="S336" i="2"/>
  <c r="R336" i="2"/>
  <c r="O336" i="2"/>
  <c r="P336" i="2" s="1"/>
  <c r="M336" i="2"/>
  <c r="K336" i="2"/>
  <c r="J336" i="2"/>
  <c r="G336" i="2"/>
  <c r="S335" i="2"/>
  <c r="R335" i="2"/>
  <c r="P335" i="2"/>
  <c r="O335" i="2"/>
  <c r="M335" i="2"/>
  <c r="J335" i="2"/>
  <c r="K335" i="2" s="1"/>
  <c r="G335" i="2"/>
  <c r="S334" i="2"/>
  <c r="R334" i="2"/>
  <c r="O334" i="2"/>
  <c r="P334" i="2" s="1"/>
  <c r="M334" i="2"/>
  <c r="K334" i="2"/>
  <c r="J334" i="2"/>
  <c r="G334" i="2"/>
  <c r="S333" i="2"/>
  <c r="R333" i="2"/>
  <c r="P333" i="2"/>
  <c r="O333" i="2"/>
  <c r="M333" i="2"/>
  <c r="J333" i="2"/>
  <c r="K333" i="2" s="1"/>
  <c r="G333" i="2"/>
  <c r="S332" i="2"/>
  <c r="R332" i="2"/>
  <c r="P332" i="2"/>
  <c r="O332" i="2"/>
  <c r="M332" i="2"/>
  <c r="J332" i="2"/>
  <c r="K332" i="2" s="1"/>
  <c r="G332" i="2"/>
  <c r="S331" i="2"/>
  <c r="R331" i="2"/>
  <c r="O331" i="2"/>
  <c r="P331" i="2" s="1"/>
  <c r="M331" i="2"/>
  <c r="K331" i="2"/>
  <c r="J331" i="2"/>
  <c r="G331" i="2"/>
  <c r="S330" i="2"/>
  <c r="R330" i="2"/>
  <c r="O330" i="2"/>
  <c r="P330" i="2" s="1"/>
  <c r="M330" i="2"/>
  <c r="J330" i="2"/>
  <c r="K330" i="2" s="1"/>
  <c r="G330" i="2"/>
  <c r="S329" i="2"/>
  <c r="R329" i="2"/>
  <c r="P329" i="2"/>
  <c r="O329" i="2"/>
  <c r="M329" i="2"/>
  <c r="J329" i="2"/>
  <c r="K329" i="2" s="1"/>
  <c r="G329" i="2"/>
  <c r="S328" i="2"/>
  <c r="R328" i="2"/>
  <c r="P328" i="2"/>
  <c r="O328" i="2"/>
  <c r="M328" i="2"/>
  <c r="J328" i="2"/>
  <c r="K328" i="2" s="1"/>
  <c r="G328" i="2"/>
  <c r="S327" i="2"/>
  <c r="R327" i="2"/>
  <c r="O327" i="2"/>
  <c r="P327" i="2" s="1"/>
  <c r="M327" i="2"/>
  <c r="K327" i="2"/>
  <c r="J327" i="2"/>
  <c r="G327" i="2"/>
  <c r="S326" i="2"/>
  <c r="R326" i="2"/>
  <c r="O326" i="2"/>
  <c r="P326" i="2" s="1"/>
  <c r="M326" i="2"/>
  <c r="J326" i="2"/>
  <c r="K326" i="2" s="1"/>
  <c r="G326" i="2"/>
  <c r="S325" i="2"/>
  <c r="R325" i="2"/>
  <c r="P325" i="2"/>
  <c r="O325" i="2"/>
  <c r="M325" i="2"/>
  <c r="J325" i="2"/>
  <c r="K325" i="2" s="1"/>
  <c r="G325" i="2"/>
  <c r="S324" i="2"/>
  <c r="R324" i="2"/>
  <c r="P324" i="2"/>
  <c r="O324" i="2"/>
  <c r="M324" i="2"/>
  <c r="J324" i="2"/>
  <c r="K324" i="2" s="1"/>
  <c r="G324" i="2"/>
  <c r="S323" i="2"/>
  <c r="R323" i="2"/>
  <c r="O323" i="2"/>
  <c r="P323" i="2" s="1"/>
  <c r="M323" i="2"/>
  <c r="K323" i="2"/>
  <c r="J323" i="2"/>
  <c r="G323" i="2"/>
  <c r="S322" i="2"/>
  <c r="R322" i="2"/>
  <c r="O322" i="2"/>
  <c r="P322" i="2" s="1"/>
  <c r="M322" i="2"/>
  <c r="J322" i="2"/>
  <c r="K322" i="2" s="1"/>
  <c r="G322" i="2"/>
  <c r="S321" i="2"/>
  <c r="R321" i="2"/>
  <c r="P321" i="2"/>
  <c r="O321" i="2"/>
  <c r="M321" i="2"/>
  <c r="J321" i="2"/>
  <c r="K321" i="2" s="1"/>
  <c r="G321" i="2"/>
  <c r="S320" i="2"/>
  <c r="R320" i="2"/>
  <c r="P320" i="2"/>
  <c r="O320" i="2"/>
  <c r="M320" i="2"/>
  <c r="J320" i="2"/>
  <c r="K320" i="2" s="1"/>
  <c r="G320" i="2"/>
  <c r="S319" i="2"/>
  <c r="R319" i="2"/>
  <c r="O319" i="2"/>
  <c r="P319" i="2" s="1"/>
  <c r="M319" i="2"/>
  <c r="K319" i="2"/>
  <c r="J319" i="2"/>
  <c r="G319" i="2"/>
  <c r="S318" i="2"/>
  <c r="R318" i="2"/>
  <c r="O318" i="2"/>
  <c r="P318" i="2" s="1"/>
  <c r="M318" i="2"/>
  <c r="J318" i="2"/>
  <c r="K318" i="2" s="1"/>
  <c r="G318" i="2"/>
  <c r="S317" i="2"/>
  <c r="R317" i="2"/>
  <c r="P317" i="2"/>
  <c r="O317" i="2"/>
  <c r="M317" i="2"/>
  <c r="J317" i="2"/>
  <c r="K317" i="2" s="1"/>
  <c r="G317" i="2"/>
  <c r="S316" i="2"/>
  <c r="R316" i="2"/>
  <c r="P316" i="2"/>
  <c r="O316" i="2"/>
  <c r="M316" i="2"/>
  <c r="J316" i="2"/>
  <c r="K316" i="2" s="1"/>
  <c r="G316" i="2"/>
  <c r="S315" i="2"/>
  <c r="R315" i="2"/>
  <c r="O315" i="2"/>
  <c r="P315" i="2" s="1"/>
  <c r="M315" i="2"/>
  <c r="K315" i="2"/>
  <c r="J315" i="2"/>
  <c r="G315" i="2"/>
  <c r="S314" i="2"/>
  <c r="R314" i="2"/>
  <c r="O314" i="2"/>
  <c r="P314" i="2" s="1"/>
  <c r="M314" i="2"/>
  <c r="J314" i="2"/>
  <c r="K314" i="2" s="1"/>
  <c r="G314" i="2"/>
  <c r="S313" i="2"/>
  <c r="R313" i="2"/>
  <c r="P313" i="2"/>
  <c r="O313" i="2"/>
  <c r="M313" i="2"/>
  <c r="J313" i="2"/>
  <c r="K313" i="2" s="1"/>
  <c r="G313" i="2"/>
  <c r="S312" i="2"/>
  <c r="R312" i="2"/>
  <c r="P312" i="2"/>
  <c r="O312" i="2"/>
  <c r="M312" i="2"/>
  <c r="J312" i="2"/>
  <c r="K312" i="2" s="1"/>
  <c r="G312" i="2"/>
  <c r="S311" i="2"/>
  <c r="R311" i="2"/>
  <c r="O311" i="2"/>
  <c r="P311" i="2" s="1"/>
  <c r="M311" i="2"/>
  <c r="K311" i="2"/>
  <c r="J311" i="2"/>
  <c r="G311" i="2"/>
  <c r="S310" i="2"/>
  <c r="R310" i="2"/>
  <c r="O310" i="2"/>
  <c r="P310" i="2" s="1"/>
  <c r="M310" i="2"/>
  <c r="J310" i="2"/>
  <c r="K310" i="2" s="1"/>
  <c r="G310" i="2"/>
  <c r="S309" i="2"/>
  <c r="R309" i="2"/>
  <c r="P309" i="2"/>
  <c r="O309" i="2"/>
  <c r="M309" i="2"/>
  <c r="J309" i="2"/>
  <c r="K309" i="2" s="1"/>
  <c r="G309" i="2"/>
  <c r="S308" i="2"/>
  <c r="R308" i="2"/>
  <c r="P308" i="2"/>
  <c r="O308" i="2"/>
  <c r="M308" i="2"/>
  <c r="J308" i="2"/>
  <c r="K308" i="2" s="1"/>
  <c r="G308" i="2"/>
  <c r="S307" i="2"/>
  <c r="R307" i="2"/>
  <c r="O307" i="2"/>
  <c r="P307" i="2" s="1"/>
  <c r="M307" i="2"/>
  <c r="K307" i="2"/>
  <c r="J307" i="2"/>
  <c r="G307" i="2"/>
  <c r="S306" i="2"/>
  <c r="R306" i="2"/>
  <c r="O306" i="2"/>
  <c r="P306" i="2" s="1"/>
  <c r="M306" i="2"/>
  <c r="J306" i="2"/>
  <c r="K306" i="2" s="1"/>
  <c r="G306" i="2"/>
  <c r="S305" i="2"/>
  <c r="R305" i="2"/>
  <c r="P305" i="2"/>
  <c r="O305" i="2"/>
  <c r="M305" i="2"/>
  <c r="J305" i="2"/>
  <c r="K305" i="2" s="1"/>
  <c r="G305" i="2"/>
  <c r="S304" i="2"/>
  <c r="R304" i="2"/>
  <c r="P304" i="2"/>
  <c r="O304" i="2"/>
  <c r="M304" i="2"/>
  <c r="J304" i="2"/>
  <c r="K304" i="2" s="1"/>
  <c r="G304" i="2"/>
  <c r="S303" i="2"/>
  <c r="R303" i="2"/>
  <c r="O303" i="2"/>
  <c r="P303" i="2" s="1"/>
  <c r="M303" i="2"/>
  <c r="K303" i="2"/>
  <c r="J303" i="2"/>
  <c r="G303" i="2"/>
  <c r="S302" i="2"/>
  <c r="R302" i="2"/>
  <c r="O302" i="2"/>
  <c r="P302" i="2" s="1"/>
  <c r="M302" i="2"/>
  <c r="J302" i="2"/>
  <c r="K302" i="2" s="1"/>
  <c r="G302" i="2"/>
  <c r="S301" i="2"/>
  <c r="R301" i="2"/>
  <c r="P301" i="2"/>
  <c r="O301" i="2"/>
  <c r="M301" i="2"/>
  <c r="J301" i="2"/>
  <c r="K301" i="2" s="1"/>
  <c r="G301" i="2"/>
  <c r="S300" i="2"/>
  <c r="R300" i="2"/>
  <c r="P300" i="2"/>
  <c r="O300" i="2"/>
  <c r="M300" i="2"/>
  <c r="J300" i="2"/>
  <c r="K300" i="2" s="1"/>
  <c r="G300" i="2"/>
  <c r="S299" i="2"/>
  <c r="R299" i="2"/>
  <c r="O299" i="2"/>
  <c r="P299" i="2" s="1"/>
  <c r="M299" i="2"/>
  <c r="K299" i="2"/>
  <c r="J299" i="2"/>
  <c r="G299" i="2"/>
  <c r="S298" i="2"/>
  <c r="R298" i="2"/>
  <c r="O298" i="2"/>
  <c r="P298" i="2" s="1"/>
  <c r="M298" i="2"/>
  <c r="J298" i="2"/>
  <c r="K298" i="2" s="1"/>
  <c r="G298" i="2"/>
  <c r="S297" i="2"/>
  <c r="R297" i="2"/>
  <c r="O297" i="2"/>
  <c r="P297" i="2" s="1"/>
  <c r="M297" i="2"/>
  <c r="J297" i="2"/>
  <c r="K297" i="2" s="1"/>
  <c r="G297" i="2"/>
  <c r="S296" i="2"/>
  <c r="R296" i="2"/>
  <c r="O296" i="2"/>
  <c r="P296" i="2" s="1"/>
  <c r="M296" i="2"/>
  <c r="K296" i="2"/>
  <c r="J296" i="2"/>
  <c r="G296" i="2"/>
  <c r="S295" i="2"/>
  <c r="R295" i="2"/>
  <c r="O295" i="2"/>
  <c r="P295" i="2" s="1"/>
  <c r="M295" i="2"/>
  <c r="J295" i="2"/>
  <c r="K295" i="2" s="1"/>
  <c r="G295" i="2"/>
  <c r="S294" i="2"/>
  <c r="R294" i="2"/>
  <c r="O294" i="2"/>
  <c r="P294" i="2" s="1"/>
  <c r="M294" i="2"/>
  <c r="J294" i="2"/>
  <c r="K294" i="2" s="1"/>
  <c r="G294" i="2"/>
  <c r="S293" i="2"/>
  <c r="R293" i="2"/>
  <c r="O293" i="2"/>
  <c r="P293" i="2" s="1"/>
  <c r="M293" i="2"/>
  <c r="J293" i="2"/>
  <c r="K293" i="2" s="1"/>
  <c r="G293" i="2"/>
  <c r="S292" i="2"/>
  <c r="R292" i="2"/>
  <c r="O292" i="2"/>
  <c r="P292" i="2" s="1"/>
  <c r="M292" i="2"/>
  <c r="K292" i="2"/>
  <c r="J292" i="2"/>
  <c r="G292" i="2"/>
  <c r="S291" i="2"/>
  <c r="R291" i="2"/>
  <c r="O291" i="2"/>
  <c r="P291" i="2" s="1"/>
  <c r="M291" i="2"/>
  <c r="J291" i="2"/>
  <c r="K291" i="2" s="1"/>
  <c r="G291" i="2"/>
  <c r="S290" i="2"/>
  <c r="R290" i="2"/>
  <c r="O290" i="2"/>
  <c r="P290" i="2" s="1"/>
  <c r="M290" i="2"/>
  <c r="J290" i="2"/>
  <c r="K290" i="2" s="1"/>
  <c r="G290" i="2"/>
  <c r="S289" i="2"/>
  <c r="R289" i="2"/>
  <c r="O289" i="2"/>
  <c r="P289" i="2" s="1"/>
  <c r="M289" i="2"/>
  <c r="J289" i="2"/>
  <c r="K289" i="2" s="1"/>
  <c r="G289" i="2"/>
  <c r="S288" i="2"/>
  <c r="R288" i="2"/>
  <c r="O288" i="2"/>
  <c r="P288" i="2" s="1"/>
  <c r="M288" i="2"/>
  <c r="J288" i="2"/>
  <c r="K288" i="2" s="1"/>
  <c r="G288" i="2"/>
  <c r="S287" i="2"/>
  <c r="R287" i="2"/>
  <c r="O287" i="2"/>
  <c r="P287" i="2" s="1"/>
  <c r="M287" i="2"/>
  <c r="K287" i="2"/>
  <c r="J287" i="2"/>
  <c r="G287" i="2"/>
  <c r="S286" i="2"/>
  <c r="R286" i="2"/>
  <c r="O286" i="2"/>
  <c r="P286" i="2" s="1"/>
  <c r="M286" i="2"/>
  <c r="J286" i="2"/>
  <c r="K286" i="2" s="1"/>
  <c r="G286" i="2"/>
  <c r="S285" i="2"/>
  <c r="R285" i="2"/>
  <c r="O285" i="2"/>
  <c r="P285" i="2" s="1"/>
  <c r="M285" i="2"/>
  <c r="K285" i="2"/>
  <c r="J285" i="2"/>
  <c r="G285" i="2"/>
  <c r="S284" i="2"/>
  <c r="R284" i="2"/>
  <c r="O284" i="2"/>
  <c r="P284" i="2" s="1"/>
  <c r="M284" i="2"/>
  <c r="J284" i="2"/>
  <c r="K284" i="2" s="1"/>
  <c r="G284" i="2"/>
  <c r="S283" i="2"/>
  <c r="R283" i="2"/>
  <c r="O283" i="2"/>
  <c r="P283" i="2" s="1"/>
  <c r="M283" i="2"/>
  <c r="J283" i="2"/>
  <c r="K283" i="2" s="1"/>
  <c r="G283" i="2"/>
  <c r="S282" i="2"/>
  <c r="R282" i="2"/>
  <c r="O282" i="2"/>
  <c r="P282" i="2" s="1"/>
  <c r="M282" i="2"/>
  <c r="K282" i="2"/>
  <c r="J282" i="2"/>
  <c r="G282" i="2"/>
  <c r="S281" i="2"/>
  <c r="R281" i="2"/>
  <c r="O281" i="2"/>
  <c r="P281" i="2" s="1"/>
  <c r="M281" i="2"/>
  <c r="J281" i="2"/>
  <c r="K281" i="2" s="1"/>
  <c r="G281" i="2"/>
  <c r="S280" i="2"/>
  <c r="R280" i="2"/>
  <c r="O280" i="2"/>
  <c r="P280" i="2" s="1"/>
  <c r="M280" i="2"/>
  <c r="J280" i="2"/>
  <c r="K280" i="2" s="1"/>
  <c r="G280" i="2"/>
  <c r="S279" i="2"/>
  <c r="R279" i="2"/>
  <c r="P279" i="2"/>
  <c r="O279" i="2"/>
  <c r="M279" i="2"/>
  <c r="J279" i="2"/>
  <c r="K279" i="2" s="1"/>
  <c r="G279" i="2"/>
  <c r="S278" i="2"/>
  <c r="R278" i="2"/>
  <c r="O278" i="2"/>
  <c r="P278" i="2" s="1"/>
  <c r="M278" i="2"/>
  <c r="J278" i="2"/>
  <c r="K278" i="2" s="1"/>
  <c r="G278" i="2"/>
  <c r="S277" i="2"/>
  <c r="R277" i="2"/>
  <c r="P277" i="2"/>
  <c r="O277" i="2"/>
  <c r="M277" i="2"/>
  <c r="J277" i="2"/>
  <c r="K277" i="2" s="1"/>
  <c r="G277" i="2"/>
  <c r="S276" i="2"/>
  <c r="R276" i="2"/>
  <c r="O276" i="2"/>
  <c r="P276" i="2" s="1"/>
  <c r="M276" i="2"/>
  <c r="K276" i="2"/>
  <c r="J276" i="2"/>
  <c r="G276" i="2"/>
  <c r="S275" i="2"/>
  <c r="R275" i="2"/>
  <c r="O275" i="2"/>
  <c r="P275" i="2" s="1"/>
  <c r="M275" i="2"/>
  <c r="J275" i="2"/>
  <c r="K275" i="2" s="1"/>
  <c r="G275" i="2"/>
  <c r="S274" i="2"/>
  <c r="R274" i="2"/>
  <c r="O274" i="2"/>
  <c r="P274" i="2" s="1"/>
  <c r="M274" i="2"/>
  <c r="K274" i="2"/>
  <c r="J274" i="2"/>
  <c r="G274" i="2"/>
  <c r="S273" i="2"/>
  <c r="R273" i="2"/>
  <c r="O273" i="2"/>
  <c r="P273" i="2" s="1"/>
  <c r="M273" i="2"/>
  <c r="J273" i="2"/>
  <c r="K273" i="2" s="1"/>
  <c r="G273" i="2"/>
  <c r="S272" i="2"/>
  <c r="R272" i="2"/>
  <c r="O272" i="2"/>
  <c r="P272" i="2" s="1"/>
  <c r="M272" i="2"/>
  <c r="J272" i="2"/>
  <c r="K272" i="2" s="1"/>
  <c r="G272" i="2"/>
  <c r="S271" i="2"/>
  <c r="R271" i="2"/>
  <c r="P271" i="2"/>
  <c r="O271" i="2"/>
  <c r="M271" i="2"/>
  <c r="J271" i="2"/>
  <c r="K271" i="2" s="1"/>
  <c r="G271" i="2"/>
  <c r="S270" i="2"/>
  <c r="R270" i="2"/>
  <c r="O270" i="2"/>
  <c r="P270" i="2" s="1"/>
  <c r="M270" i="2"/>
  <c r="J270" i="2"/>
  <c r="K270" i="2" s="1"/>
  <c r="G270" i="2"/>
  <c r="S269" i="2"/>
  <c r="R269" i="2"/>
  <c r="P269" i="2"/>
  <c r="O269" i="2"/>
  <c r="M269" i="2"/>
  <c r="J269" i="2"/>
  <c r="K269" i="2" s="1"/>
  <c r="G269" i="2"/>
  <c r="S268" i="2"/>
  <c r="R268" i="2"/>
  <c r="O268" i="2"/>
  <c r="P268" i="2" s="1"/>
  <c r="M268" i="2"/>
  <c r="K268" i="2"/>
  <c r="J268" i="2"/>
  <c r="G268" i="2"/>
  <c r="S267" i="2"/>
  <c r="R267" i="2"/>
  <c r="O267" i="2"/>
  <c r="P267" i="2" s="1"/>
  <c r="M267" i="2"/>
  <c r="J267" i="2"/>
  <c r="K267" i="2" s="1"/>
  <c r="G267" i="2"/>
  <c r="S266" i="2"/>
  <c r="R266" i="2"/>
  <c r="O266" i="2"/>
  <c r="P266" i="2" s="1"/>
  <c r="M266" i="2"/>
  <c r="K266" i="2"/>
  <c r="J266" i="2"/>
  <c r="G266" i="2"/>
  <c r="S265" i="2"/>
  <c r="R265" i="2"/>
  <c r="O265" i="2"/>
  <c r="P265" i="2" s="1"/>
  <c r="M265" i="2"/>
  <c r="J265" i="2"/>
  <c r="K265" i="2" s="1"/>
  <c r="G265" i="2"/>
  <c r="S264" i="2"/>
  <c r="R264" i="2"/>
  <c r="O264" i="2"/>
  <c r="P264" i="2" s="1"/>
  <c r="M264" i="2"/>
  <c r="J264" i="2"/>
  <c r="K264" i="2" s="1"/>
  <c r="G264" i="2"/>
  <c r="S263" i="2"/>
  <c r="R263" i="2"/>
  <c r="P263" i="2"/>
  <c r="O263" i="2"/>
  <c r="M263" i="2"/>
  <c r="J263" i="2"/>
  <c r="K263" i="2" s="1"/>
  <c r="G263" i="2"/>
  <c r="S262" i="2"/>
  <c r="R262" i="2"/>
  <c r="O262" i="2"/>
  <c r="P262" i="2" s="1"/>
  <c r="M262" i="2"/>
  <c r="J262" i="2"/>
  <c r="K262" i="2" s="1"/>
  <c r="G262" i="2"/>
  <c r="S261" i="2"/>
  <c r="R261" i="2"/>
  <c r="P261" i="2"/>
  <c r="O261" i="2"/>
  <c r="M261" i="2"/>
  <c r="J261" i="2"/>
  <c r="K261" i="2" s="1"/>
  <c r="G261" i="2"/>
  <c r="S260" i="2"/>
  <c r="R260" i="2"/>
  <c r="O260" i="2"/>
  <c r="P260" i="2" s="1"/>
  <c r="M260" i="2"/>
  <c r="K260" i="2"/>
  <c r="J260" i="2"/>
  <c r="G260" i="2"/>
  <c r="S259" i="2"/>
  <c r="R259" i="2"/>
  <c r="O259" i="2"/>
  <c r="P259" i="2" s="1"/>
  <c r="M259" i="2"/>
  <c r="J259" i="2"/>
  <c r="K259" i="2" s="1"/>
  <c r="G259" i="2"/>
  <c r="S258" i="2"/>
  <c r="R258" i="2"/>
  <c r="O258" i="2"/>
  <c r="P258" i="2" s="1"/>
  <c r="M258" i="2"/>
  <c r="K258" i="2"/>
  <c r="J258" i="2"/>
  <c r="G258" i="2"/>
  <c r="S257" i="2"/>
  <c r="R257" i="2"/>
  <c r="O257" i="2"/>
  <c r="P257" i="2" s="1"/>
  <c r="M257" i="2"/>
  <c r="J257" i="2"/>
  <c r="K257" i="2" s="1"/>
  <c r="G257" i="2"/>
  <c r="S256" i="2"/>
  <c r="R256" i="2"/>
  <c r="P256" i="2"/>
  <c r="O256" i="2"/>
  <c r="M256" i="2"/>
  <c r="J256" i="2"/>
  <c r="K256" i="2" s="1"/>
  <c r="G256" i="2"/>
  <c r="S255" i="2"/>
  <c r="R255" i="2"/>
  <c r="P255" i="2"/>
  <c r="O255" i="2"/>
  <c r="M255" i="2"/>
  <c r="J255" i="2"/>
  <c r="K255" i="2" s="1"/>
  <c r="G255" i="2"/>
  <c r="S254" i="2"/>
  <c r="R254" i="2"/>
  <c r="O254" i="2"/>
  <c r="P254" i="2" s="1"/>
  <c r="M254" i="2"/>
  <c r="K254" i="2"/>
  <c r="J254" i="2"/>
  <c r="G254" i="2"/>
  <c r="S253" i="2"/>
  <c r="R253" i="2"/>
  <c r="O253" i="2"/>
  <c r="P253" i="2" s="1"/>
  <c r="M253" i="2"/>
  <c r="J253" i="2"/>
  <c r="K253" i="2" s="1"/>
  <c r="G253" i="2"/>
  <c r="S252" i="2"/>
  <c r="R252" i="2"/>
  <c r="P252" i="2"/>
  <c r="O252" i="2"/>
  <c r="M252" i="2"/>
  <c r="J252" i="2"/>
  <c r="K252" i="2" s="1"/>
  <c r="G252" i="2"/>
  <c r="S251" i="2"/>
  <c r="R251" i="2"/>
  <c r="P251" i="2"/>
  <c r="O251" i="2"/>
  <c r="M251" i="2"/>
  <c r="J251" i="2"/>
  <c r="K251" i="2" s="1"/>
  <c r="G251" i="2"/>
  <c r="S250" i="2"/>
  <c r="R250" i="2"/>
  <c r="O250" i="2"/>
  <c r="P250" i="2" s="1"/>
  <c r="M250" i="2"/>
  <c r="K250" i="2"/>
  <c r="J250" i="2"/>
  <c r="G250" i="2"/>
  <c r="S249" i="2"/>
  <c r="R249" i="2"/>
  <c r="O249" i="2"/>
  <c r="P249" i="2" s="1"/>
  <c r="M249" i="2"/>
  <c r="J249" i="2"/>
  <c r="K249" i="2" s="1"/>
  <c r="G249" i="2"/>
  <c r="S248" i="2"/>
  <c r="R248" i="2"/>
  <c r="P248" i="2"/>
  <c r="O248" i="2"/>
  <c r="M248" i="2"/>
  <c r="J248" i="2"/>
  <c r="K248" i="2" s="1"/>
  <c r="G248" i="2"/>
  <c r="S247" i="2"/>
  <c r="R247" i="2"/>
  <c r="P247" i="2"/>
  <c r="O247" i="2"/>
  <c r="M247" i="2"/>
  <c r="J247" i="2"/>
  <c r="K247" i="2" s="1"/>
  <c r="G247" i="2"/>
  <c r="S246" i="2"/>
  <c r="R246" i="2"/>
  <c r="O246" i="2"/>
  <c r="P246" i="2" s="1"/>
  <c r="M246" i="2"/>
  <c r="K246" i="2"/>
  <c r="J246" i="2"/>
  <c r="G246" i="2"/>
  <c r="S245" i="2"/>
  <c r="R245" i="2"/>
  <c r="O245" i="2"/>
  <c r="P245" i="2" s="1"/>
  <c r="M245" i="2"/>
  <c r="J245" i="2"/>
  <c r="K245" i="2" s="1"/>
  <c r="G245" i="2"/>
  <c r="S244" i="2"/>
  <c r="R244" i="2"/>
  <c r="P244" i="2"/>
  <c r="O244" i="2"/>
  <c r="M244" i="2"/>
  <c r="J244" i="2"/>
  <c r="K244" i="2" s="1"/>
  <c r="G244" i="2"/>
  <c r="S243" i="2"/>
  <c r="R243" i="2"/>
  <c r="P243" i="2"/>
  <c r="O243" i="2"/>
  <c r="M243" i="2"/>
  <c r="J243" i="2"/>
  <c r="K243" i="2" s="1"/>
  <c r="G243" i="2"/>
  <c r="S242" i="2"/>
  <c r="R242" i="2"/>
  <c r="O242" i="2"/>
  <c r="P242" i="2" s="1"/>
  <c r="M242" i="2"/>
  <c r="K242" i="2"/>
  <c r="J242" i="2"/>
  <c r="G242" i="2"/>
  <c r="S241" i="2"/>
  <c r="R241" i="2"/>
  <c r="O241" i="2"/>
  <c r="P241" i="2" s="1"/>
  <c r="M241" i="2"/>
  <c r="J241" i="2"/>
  <c r="K241" i="2" s="1"/>
  <c r="G241" i="2"/>
  <c r="S240" i="2"/>
  <c r="R240" i="2"/>
  <c r="P240" i="2"/>
  <c r="O240" i="2"/>
  <c r="M240" i="2"/>
  <c r="J240" i="2"/>
  <c r="K240" i="2" s="1"/>
  <c r="G240" i="2"/>
  <c r="S239" i="2"/>
  <c r="R239" i="2"/>
  <c r="P239" i="2"/>
  <c r="O239" i="2"/>
  <c r="M239" i="2"/>
  <c r="J239" i="2"/>
  <c r="K239" i="2" s="1"/>
  <c r="G239" i="2"/>
  <c r="S238" i="2"/>
  <c r="R238" i="2"/>
  <c r="O238" i="2"/>
  <c r="P238" i="2" s="1"/>
  <c r="M238" i="2"/>
  <c r="J238" i="2"/>
  <c r="K238" i="2" s="1"/>
  <c r="G238" i="2"/>
  <c r="S237" i="2"/>
  <c r="R237" i="2"/>
  <c r="O237" i="2"/>
  <c r="P237" i="2" s="1"/>
  <c r="M237" i="2"/>
  <c r="J237" i="2"/>
  <c r="K237" i="2" s="1"/>
  <c r="G237" i="2"/>
  <c r="S236" i="2"/>
  <c r="R236" i="2"/>
  <c r="P236" i="2"/>
  <c r="O236" i="2"/>
  <c r="M236" i="2"/>
  <c r="J236" i="2"/>
  <c r="K236" i="2" s="1"/>
  <c r="G236" i="2"/>
  <c r="S235" i="2"/>
  <c r="R235" i="2"/>
  <c r="O235" i="2"/>
  <c r="P235" i="2" s="1"/>
  <c r="M235" i="2"/>
  <c r="J235" i="2"/>
  <c r="K235" i="2" s="1"/>
  <c r="G235" i="2"/>
  <c r="S234" i="2"/>
  <c r="R234" i="2"/>
  <c r="P234" i="2"/>
  <c r="O234" i="2"/>
  <c r="M234" i="2"/>
  <c r="J234" i="2"/>
  <c r="K234" i="2" s="1"/>
  <c r="G234" i="2"/>
  <c r="S233" i="2"/>
  <c r="R233" i="2"/>
  <c r="O233" i="2"/>
  <c r="P233" i="2" s="1"/>
  <c r="M233" i="2"/>
  <c r="K233" i="2"/>
  <c r="J233" i="2"/>
  <c r="G233" i="2"/>
  <c r="S232" i="2"/>
  <c r="R232" i="2"/>
  <c r="O232" i="2"/>
  <c r="P232" i="2" s="1"/>
  <c r="M232" i="2"/>
  <c r="J232" i="2"/>
  <c r="K232" i="2" s="1"/>
  <c r="G232" i="2"/>
  <c r="S231" i="2"/>
  <c r="R231" i="2"/>
  <c r="O231" i="2"/>
  <c r="P231" i="2" s="1"/>
  <c r="M231" i="2"/>
  <c r="K231" i="2"/>
  <c r="J231" i="2"/>
  <c r="G231" i="2"/>
  <c r="S230" i="2"/>
  <c r="R230" i="2"/>
  <c r="O230" i="2"/>
  <c r="P230" i="2" s="1"/>
  <c r="M230" i="2"/>
  <c r="J230" i="2"/>
  <c r="K230" i="2" s="1"/>
  <c r="G230" i="2"/>
  <c r="S229" i="2"/>
  <c r="R229" i="2"/>
  <c r="O229" i="2"/>
  <c r="P229" i="2" s="1"/>
  <c r="M229" i="2"/>
  <c r="J229" i="2"/>
  <c r="K229" i="2" s="1"/>
  <c r="G229" i="2"/>
  <c r="S228" i="2"/>
  <c r="R228" i="2"/>
  <c r="P228" i="2"/>
  <c r="O228" i="2"/>
  <c r="M228" i="2"/>
  <c r="J228" i="2"/>
  <c r="K228" i="2" s="1"/>
  <c r="G228" i="2"/>
  <c r="S227" i="2"/>
  <c r="R227" i="2"/>
  <c r="O227" i="2"/>
  <c r="P227" i="2" s="1"/>
  <c r="M227" i="2"/>
  <c r="J227" i="2"/>
  <c r="K227" i="2" s="1"/>
  <c r="G227" i="2"/>
  <c r="S226" i="2"/>
  <c r="R226" i="2"/>
  <c r="P226" i="2"/>
  <c r="O226" i="2"/>
  <c r="M226" i="2"/>
  <c r="J226" i="2"/>
  <c r="K226" i="2" s="1"/>
  <c r="G226" i="2"/>
  <c r="S225" i="2"/>
  <c r="R225" i="2"/>
  <c r="O225" i="2"/>
  <c r="P225" i="2" s="1"/>
  <c r="M225" i="2"/>
  <c r="K225" i="2"/>
  <c r="J225" i="2"/>
  <c r="G225" i="2"/>
  <c r="S224" i="2"/>
  <c r="R224" i="2"/>
  <c r="O224" i="2"/>
  <c r="P224" i="2" s="1"/>
  <c r="M224" i="2"/>
  <c r="J224" i="2"/>
  <c r="K224" i="2" s="1"/>
  <c r="G224" i="2"/>
  <c r="S223" i="2"/>
  <c r="R223" i="2"/>
  <c r="O223" i="2"/>
  <c r="P223" i="2" s="1"/>
  <c r="M223" i="2"/>
  <c r="K223" i="2"/>
  <c r="J223" i="2"/>
  <c r="G223" i="2"/>
  <c r="S222" i="2"/>
  <c r="R222" i="2"/>
  <c r="O222" i="2"/>
  <c r="P222" i="2" s="1"/>
  <c r="M222" i="2"/>
  <c r="J222" i="2"/>
  <c r="K222" i="2" s="1"/>
  <c r="G222" i="2"/>
  <c r="S221" i="2"/>
  <c r="R221" i="2"/>
  <c r="O221" i="2"/>
  <c r="P221" i="2" s="1"/>
  <c r="M221" i="2"/>
  <c r="J221" i="2"/>
  <c r="K221" i="2" s="1"/>
  <c r="G221" i="2"/>
  <c r="S220" i="2"/>
  <c r="R220" i="2"/>
  <c r="P220" i="2"/>
  <c r="O220" i="2"/>
  <c r="M220" i="2"/>
  <c r="J220" i="2"/>
  <c r="K220" i="2" s="1"/>
  <c r="G220" i="2"/>
  <c r="S219" i="2"/>
  <c r="R219" i="2"/>
  <c r="O219" i="2"/>
  <c r="P219" i="2" s="1"/>
  <c r="M219" i="2"/>
  <c r="J219" i="2"/>
  <c r="K219" i="2" s="1"/>
  <c r="G219" i="2"/>
  <c r="S218" i="2"/>
  <c r="R218" i="2"/>
  <c r="P218" i="2"/>
  <c r="O218" i="2"/>
  <c r="M218" i="2"/>
  <c r="J218" i="2"/>
  <c r="K218" i="2" s="1"/>
  <c r="G218" i="2"/>
  <c r="S217" i="2"/>
  <c r="R217" i="2"/>
  <c r="O217" i="2"/>
  <c r="P217" i="2" s="1"/>
  <c r="M217" i="2"/>
  <c r="K217" i="2"/>
  <c r="J217" i="2"/>
  <c r="G217" i="2"/>
  <c r="S216" i="2"/>
  <c r="R216" i="2"/>
  <c r="O216" i="2"/>
  <c r="P216" i="2" s="1"/>
  <c r="M216" i="2"/>
  <c r="J216" i="2"/>
  <c r="K216" i="2" s="1"/>
  <c r="G216" i="2"/>
  <c r="S215" i="2"/>
  <c r="R215" i="2"/>
  <c r="O215" i="2"/>
  <c r="P215" i="2" s="1"/>
  <c r="M215" i="2"/>
  <c r="K215" i="2"/>
  <c r="J215" i="2"/>
  <c r="G215" i="2"/>
  <c r="S214" i="2"/>
  <c r="R214" i="2"/>
  <c r="O214" i="2"/>
  <c r="P214" i="2" s="1"/>
  <c r="M214" i="2"/>
  <c r="J214" i="2"/>
  <c r="K214" i="2" s="1"/>
  <c r="G214" i="2"/>
  <c r="S213" i="2"/>
  <c r="R213" i="2"/>
  <c r="O213" i="2"/>
  <c r="P213" i="2" s="1"/>
  <c r="M213" i="2"/>
  <c r="J213" i="2"/>
  <c r="K213" i="2" s="1"/>
  <c r="G213" i="2"/>
  <c r="S212" i="2"/>
  <c r="R212" i="2"/>
  <c r="P212" i="2"/>
  <c r="O212" i="2"/>
  <c r="M212" i="2"/>
  <c r="J212" i="2"/>
  <c r="K212" i="2" s="1"/>
  <c r="G212" i="2"/>
  <c r="S211" i="2"/>
  <c r="R211" i="2"/>
  <c r="O211" i="2"/>
  <c r="P211" i="2" s="1"/>
  <c r="M211" i="2"/>
  <c r="J211" i="2"/>
  <c r="K211" i="2" s="1"/>
  <c r="G211" i="2"/>
  <c r="S210" i="2"/>
  <c r="R210" i="2"/>
  <c r="P210" i="2"/>
  <c r="O210" i="2"/>
  <c r="M210" i="2"/>
  <c r="J210" i="2"/>
  <c r="K210" i="2" s="1"/>
  <c r="G210" i="2"/>
  <c r="S209" i="2"/>
  <c r="R209" i="2"/>
  <c r="O209" i="2"/>
  <c r="P209" i="2" s="1"/>
  <c r="M209" i="2"/>
  <c r="K209" i="2"/>
  <c r="J209" i="2"/>
  <c r="G209" i="2"/>
  <c r="S208" i="2"/>
  <c r="R208" i="2"/>
  <c r="O208" i="2"/>
  <c r="P208" i="2" s="1"/>
  <c r="M208" i="2"/>
  <c r="J208" i="2"/>
  <c r="K208" i="2" s="1"/>
  <c r="G208" i="2"/>
  <c r="S207" i="2"/>
  <c r="R207" i="2"/>
  <c r="O207" i="2"/>
  <c r="P207" i="2" s="1"/>
  <c r="M207" i="2"/>
  <c r="K207" i="2"/>
  <c r="J207" i="2"/>
  <c r="G207" i="2"/>
  <c r="S206" i="2"/>
  <c r="R206" i="2"/>
  <c r="O206" i="2"/>
  <c r="P206" i="2" s="1"/>
  <c r="M206" i="2"/>
  <c r="J206" i="2"/>
  <c r="K206" i="2" s="1"/>
  <c r="G206" i="2"/>
  <c r="S205" i="2"/>
  <c r="R205" i="2"/>
  <c r="O205" i="2"/>
  <c r="P205" i="2" s="1"/>
  <c r="M205" i="2"/>
  <c r="J205" i="2"/>
  <c r="K205" i="2" s="1"/>
  <c r="G205" i="2"/>
  <c r="S204" i="2"/>
  <c r="R204" i="2"/>
  <c r="P204" i="2"/>
  <c r="O204" i="2"/>
  <c r="M204" i="2"/>
  <c r="J204" i="2"/>
  <c r="K204" i="2" s="1"/>
  <c r="G204" i="2"/>
  <c r="S203" i="2"/>
  <c r="R203" i="2"/>
  <c r="O203" i="2"/>
  <c r="P203" i="2" s="1"/>
  <c r="M203" i="2"/>
  <c r="J203" i="2"/>
  <c r="K203" i="2" s="1"/>
  <c r="G203" i="2"/>
  <c r="S202" i="2"/>
  <c r="R202" i="2"/>
  <c r="P202" i="2"/>
  <c r="O202" i="2"/>
  <c r="M202" i="2"/>
  <c r="J202" i="2"/>
  <c r="K202" i="2" s="1"/>
  <c r="G202" i="2"/>
  <c r="S201" i="2"/>
  <c r="R201" i="2"/>
  <c r="O201" i="2"/>
  <c r="P201" i="2" s="1"/>
  <c r="M201" i="2"/>
  <c r="K201" i="2"/>
  <c r="J201" i="2"/>
  <c r="G201" i="2"/>
  <c r="S200" i="2"/>
  <c r="R200" i="2"/>
  <c r="O200" i="2"/>
  <c r="P200" i="2" s="1"/>
  <c r="M200" i="2"/>
  <c r="J200" i="2"/>
  <c r="K200" i="2" s="1"/>
  <c r="G200" i="2"/>
  <c r="S199" i="2"/>
  <c r="R199" i="2"/>
  <c r="O199" i="2"/>
  <c r="P199" i="2" s="1"/>
  <c r="M199" i="2"/>
  <c r="K199" i="2"/>
  <c r="J199" i="2"/>
  <c r="G199" i="2"/>
  <c r="S198" i="2"/>
  <c r="R198" i="2"/>
  <c r="O198" i="2"/>
  <c r="P198" i="2" s="1"/>
  <c r="M198" i="2"/>
  <c r="J198" i="2"/>
  <c r="K198" i="2" s="1"/>
  <c r="G198" i="2"/>
  <c r="S197" i="2"/>
  <c r="R197" i="2"/>
  <c r="O197" i="2"/>
  <c r="P197" i="2" s="1"/>
  <c r="M197" i="2"/>
  <c r="J197" i="2"/>
  <c r="K197" i="2" s="1"/>
  <c r="G197" i="2"/>
  <c r="S196" i="2"/>
  <c r="R196" i="2"/>
  <c r="P196" i="2"/>
  <c r="O196" i="2"/>
  <c r="M196" i="2"/>
  <c r="J196" i="2"/>
  <c r="K196" i="2" s="1"/>
  <c r="G196" i="2"/>
  <c r="S195" i="2"/>
  <c r="R195" i="2"/>
  <c r="O195" i="2"/>
  <c r="P195" i="2" s="1"/>
  <c r="M195" i="2"/>
  <c r="J195" i="2"/>
  <c r="K195" i="2" s="1"/>
  <c r="G195" i="2"/>
  <c r="S194" i="2"/>
  <c r="R194" i="2"/>
  <c r="P194" i="2"/>
  <c r="O194" i="2"/>
  <c r="M194" i="2"/>
  <c r="J194" i="2"/>
  <c r="K194" i="2" s="1"/>
  <c r="G194" i="2"/>
  <c r="S193" i="2"/>
  <c r="R193" i="2"/>
  <c r="O193" i="2"/>
  <c r="P193" i="2" s="1"/>
  <c r="M193" i="2"/>
  <c r="K193" i="2"/>
  <c r="J193" i="2"/>
  <c r="G193" i="2"/>
  <c r="S192" i="2"/>
  <c r="R192" i="2"/>
  <c r="O192" i="2"/>
  <c r="P192" i="2" s="1"/>
  <c r="M192" i="2"/>
  <c r="J192" i="2"/>
  <c r="K192" i="2" s="1"/>
  <c r="G192" i="2"/>
  <c r="S191" i="2"/>
  <c r="R191" i="2"/>
  <c r="O191" i="2"/>
  <c r="P191" i="2" s="1"/>
  <c r="M191" i="2"/>
  <c r="K191" i="2"/>
  <c r="J191" i="2"/>
  <c r="G191" i="2"/>
  <c r="S190" i="2"/>
  <c r="R190" i="2"/>
  <c r="O190" i="2"/>
  <c r="P190" i="2" s="1"/>
  <c r="M190" i="2"/>
  <c r="J190" i="2"/>
  <c r="K190" i="2" s="1"/>
  <c r="G190" i="2"/>
  <c r="S189" i="2"/>
  <c r="R189" i="2"/>
  <c r="O189" i="2"/>
  <c r="P189" i="2" s="1"/>
  <c r="M189" i="2"/>
  <c r="J189" i="2"/>
  <c r="K189" i="2" s="1"/>
  <c r="G189" i="2"/>
  <c r="S188" i="2"/>
  <c r="R188" i="2"/>
  <c r="P188" i="2"/>
  <c r="O188" i="2"/>
  <c r="M188" i="2"/>
  <c r="J188" i="2"/>
  <c r="K188" i="2" s="1"/>
  <c r="G188" i="2"/>
  <c r="S187" i="2"/>
  <c r="R187" i="2"/>
  <c r="O187" i="2"/>
  <c r="P187" i="2" s="1"/>
  <c r="M187" i="2"/>
  <c r="J187" i="2"/>
  <c r="K187" i="2" s="1"/>
  <c r="G187" i="2"/>
  <c r="S186" i="2"/>
  <c r="R186" i="2"/>
  <c r="P186" i="2"/>
  <c r="O186" i="2"/>
  <c r="M186" i="2"/>
  <c r="J186" i="2"/>
  <c r="K186" i="2" s="1"/>
  <c r="G186" i="2"/>
  <c r="S185" i="2"/>
  <c r="R185" i="2"/>
  <c r="O185" i="2"/>
  <c r="P185" i="2" s="1"/>
  <c r="M185" i="2"/>
  <c r="K185" i="2"/>
  <c r="J185" i="2"/>
  <c r="G185" i="2"/>
  <c r="S184" i="2"/>
  <c r="R184" i="2"/>
  <c r="O184" i="2"/>
  <c r="P184" i="2" s="1"/>
  <c r="M184" i="2"/>
  <c r="J184" i="2"/>
  <c r="K184" i="2" s="1"/>
  <c r="G184" i="2"/>
  <c r="S183" i="2"/>
  <c r="R183" i="2"/>
  <c r="O183" i="2"/>
  <c r="P183" i="2" s="1"/>
  <c r="M183" i="2"/>
  <c r="K183" i="2"/>
  <c r="J183" i="2"/>
  <c r="G183" i="2"/>
  <c r="S182" i="2"/>
  <c r="R182" i="2"/>
  <c r="O182" i="2"/>
  <c r="P182" i="2" s="1"/>
  <c r="M182" i="2"/>
  <c r="J182" i="2"/>
  <c r="K182" i="2" s="1"/>
  <c r="G182" i="2"/>
  <c r="S181" i="2"/>
  <c r="R181" i="2"/>
  <c r="O181" i="2"/>
  <c r="P181" i="2" s="1"/>
  <c r="M181" i="2"/>
  <c r="J181" i="2"/>
  <c r="K181" i="2" s="1"/>
  <c r="G181" i="2"/>
  <c r="S180" i="2"/>
  <c r="R180" i="2"/>
  <c r="P180" i="2"/>
  <c r="O180" i="2"/>
  <c r="M180" i="2"/>
  <c r="J180" i="2"/>
  <c r="K180" i="2" s="1"/>
  <c r="G180" i="2"/>
  <c r="S179" i="2"/>
  <c r="R179" i="2"/>
  <c r="O179" i="2"/>
  <c r="P179" i="2" s="1"/>
  <c r="M179" i="2"/>
  <c r="J179" i="2"/>
  <c r="K179" i="2" s="1"/>
  <c r="G179" i="2"/>
  <c r="S178" i="2"/>
  <c r="R178" i="2"/>
  <c r="P178" i="2"/>
  <c r="O178" i="2"/>
  <c r="M178" i="2"/>
  <c r="J178" i="2"/>
  <c r="K178" i="2" s="1"/>
  <c r="G178" i="2"/>
  <c r="S177" i="2"/>
  <c r="R177" i="2"/>
  <c r="O177" i="2"/>
  <c r="P177" i="2" s="1"/>
  <c r="M177" i="2"/>
  <c r="K177" i="2"/>
  <c r="J177" i="2"/>
  <c r="G177" i="2"/>
  <c r="S176" i="2"/>
  <c r="R176" i="2"/>
  <c r="O176" i="2"/>
  <c r="P176" i="2" s="1"/>
  <c r="M176" i="2"/>
  <c r="J176" i="2"/>
  <c r="K176" i="2" s="1"/>
  <c r="G176" i="2"/>
  <c r="S175" i="2"/>
  <c r="R175" i="2"/>
  <c r="O175" i="2"/>
  <c r="P175" i="2" s="1"/>
  <c r="M175" i="2"/>
  <c r="K175" i="2"/>
  <c r="J175" i="2"/>
  <c r="G175" i="2"/>
  <c r="S174" i="2"/>
  <c r="R174" i="2"/>
  <c r="O174" i="2"/>
  <c r="P174" i="2" s="1"/>
  <c r="M174" i="2"/>
  <c r="J174" i="2"/>
  <c r="K174" i="2" s="1"/>
  <c r="G174" i="2"/>
  <c r="S173" i="2"/>
  <c r="R173" i="2"/>
  <c r="O173" i="2"/>
  <c r="P173" i="2" s="1"/>
  <c r="M173" i="2"/>
  <c r="J173" i="2"/>
  <c r="K173" i="2" s="1"/>
  <c r="G173" i="2"/>
  <c r="S172" i="2"/>
  <c r="R172" i="2"/>
  <c r="P172" i="2"/>
  <c r="O172" i="2"/>
  <c r="M172" i="2"/>
  <c r="J172" i="2"/>
  <c r="K172" i="2" s="1"/>
  <c r="G172" i="2"/>
  <c r="S171" i="2"/>
  <c r="R171" i="2"/>
  <c r="O171" i="2"/>
  <c r="P171" i="2" s="1"/>
  <c r="M171" i="2"/>
  <c r="J171" i="2"/>
  <c r="K171" i="2" s="1"/>
  <c r="G171" i="2"/>
  <c r="S170" i="2"/>
  <c r="R170" i="2"/>
  <c r="P170" i="2"/>
  <c r="O170" i="2"/>
  <c r="M170" i="2"/>
  <c r="J170" i="2"/>
  <c r="K170" i="2" s="1"/>
  <c r="G170" i="2"/>
  <c r="S169" i="2"/>
  <c r="R169" i="2"/>
  <c r="O169" i="2"/>
  <c r="P169" i="2" s="1"/>
  <c r="M169" i="2"/>
  <c r="K169" i="2"/>
  <c r="J169" i="2"/>
  <c r="G169" i="2"/>
  <c r="S168" i="2"/>
  <c r="R168" i="2"/>
  <c r="O168" i="2"/>
  <c r="P168" i="2" s="1"/>
  <c r="M168" i="2"/>
  <c r="J168" i="2"/>
  <c r="K168" i="2" s="1"/>
  <c r="G168" i="2"/>
  <c r="S167" i="2"/>
  <c r="R167" i="2"/>
  <c r="O167" i="2"/>
  <c r="P167" i="2" s="1"/>
  <c r="M167" i="2"/>
  <c r="K167" i="2"/>
  <c r="J167" i="2"/>
  <c r="G167" i="2"/>
  <c r="S166" i="2"/>
  <c r="R166" i="2"/>
  <c r="O166" i="2"/>
  <c r="P166" i="2" s="1"/>
  <c r="M166" i="2"/>
  <c r="J166" i="2"/>
  <c r="K166" i="2" s="1"/>
  <c r="G166" i="2"/>
  <c r="S165" i="2"/>
  <c r="R165" i="2"/>
  <c r="O165" i="2"/>
  <c r="P165" i="2" s="1"/>
  <c r="M165" i="2"/>
  <c r="J165" i="2"/>
  <c r="K165" i="2" s="1"/>
  <c r="G165" i="2"/>
  <c r="S164" i="2"/>
  <c r="R164" i="2"/>
  <c r="P164" i="2"/>
  <c r="O164" i="2"/>
  <c r="M164" i="2"/>
  <c r="J164" i="2"/>
  <c r="K164" i="2" s="1"/>
  <c r="G164" i="2"/>
  <c r="S163" i="2"/>
  <c r="R163" i="2"/>
  <c r="O163" i="2"/>
  <c r="P163" i="2" s="1"/>
  <c r="M163" i="2"/>
  <c r="J163" i="2"/>
  <c r="K163" i="2" s="1"/>
  <c r="G163" i="2"/>
  <c r="S162" i="2"/>
  <c r="R162" i="2"/>
  <c r="P162" i="2"/>
  <c r="O162" i="2"/>
  <c r="M162" i="2"/>
  <c r="J162" i="2"/>
  <c r="K162" i="2" s="1"/>
  <c r="G162" i="2"/>
  <c r="S161" i="2"/>
  <c r="R161" i="2"/>
  <c r="O161" i="2"/>
  <c r="P161" i="2" s="1"/>
  <c r="M161" i="2"/>
  <c r="K161" i="2"/>
  <c r="J161" i="2"/>
  <c r="G161" i="2"/>
  <c r="S160" i="2"/>
  <c r="R160" i="2"/>
  <c r="O160" i="2"/>
  <c r="P160" i="2" s="1"/>
  <c r="M160" i="2"/>
  <c r="J160" i="2"/>
  <c r="K160" i="2" s="1"/>
  <c r="G160" i="2"/>
  <c r="S159" i="2"/>
  <c r="R159" i="2"/>
  <c r="O159" i="2"/>
  <c r="P159" i="2" s="1"/>
  <c r="M159" i="2"/>
  <c r="K159" i="2"/>
  <c r="J159" i="2"/>
  <c r="G159" i="2"/>
  <c r="S158" i="2"/>
  <c r="R158" i="2"/>
  <c r="O158" i="2"/>
  <c r="P158" i="2" s="1"/>
  <c r="M158" i="2"/>
  <c r="J158" i="2"/>
  <c r="K158" i="2" s="1"/>
  <c r="G158" i="2"/>
  <c r="S157" i="2"/>
  <c r="R157" i="2"/>
  <c r="O157" i="2"/>
  <c r="P157" i="2" s="1"/>
  <c r="M157" i="2"/>
  <c r="J157" i="2"/>
  <c r="K157" i="2" s="1"/>
  <c r="G157" i="2"/>
  <c r="S156" i="2"/>
  <c r="R156" i="2"/>
  <c r="P156" i="2"/>
  <c r="O156" i="2"/>
  <c r="M156" i="2"/>
  <c r="J156" i="2"/>
  <c r="K156" i="2" s="1"/>
  <c r="G156" i="2"/>
  <c r="S155" i="2"/>
  <c r="R155" i="2"/>
  <c r="O155" i="2"/>
  <c r="P155" i="2" s="1"/>
  <c r="M155" i="2"/>
  <c r="J155" i="2"/>
  <c r="K155" i="2" s="1"/>
  <c r="G155" i="2"/>
  <c r="S154" i="2"/>
  <c r="R154" i="2"/>
  <c r="P154" i="2"/>
  <c r="O154" i="2"/>
  <c r="M154" i="2"/>
  <c r="J154" i="2"/>
  <c r="K154" i="2" s="1"/>
  <c r="G154" i="2"/>
  <c r="S153" i="2"/>
  <c r="R153" i="2"/>
  <c r="O153" i="2"/>
  <c r="P153" i="2" s="1"/>
  <c r="M153" i="2"/>
  <c r="J153" i="2"/>
  <c r="K153" i="2" s="1"/>
  <c r="G153" i="2"/>
  <c r="S152" i="2"/>
  <c r="R152" i="2"/>
  <c r="O152" i="2"/>
  <c r="P152" i="2" s="1"/>
  <c r="M152" i="2"/>
  <c r="J152" i="2"/>
  <c r="K152" i="2" s="1"/>
  <c r="G152" i="2"/>
  <c r="S151" i="2"/>
  <c r="R151" i="2"/>
  <c r="O151" i="2"/>
  <c r="P151" i="2" s="1"/>
  <c r="M151" i="2"/>
  <c r="K151" i="2"/>
  <c r="J151" i="2"/>
  <c r="G151" i="2"/>
  <c r="S150" i="2"/>
  <c r="R150" i="2"/>
  <c r="O150" i="2"/>
  <c r="P150" i="2" s="1"/>
  <c r="M150" i="2"/>
  <c r="J150" i="2"/>
  <c r="K150" i="2" s="1"/>
  <c r="G150" i="2"/>
  <c r="S149" i="2"/>
  <c r="R149" i="2"/>
  <c r="O149" i="2"/>
  <c r="P149" i="2" s="1"/>
  <c r="M149" i="2"/>
  <c r="K149" i="2"/>
  <c r="J149" i="2"/>
  <c r="G149" i="2"/>
  <c r="S148" i="2"/>
  <c r="R148" i="2"/>
  <c r="O148" i="2"/>
  <c r="P148" i="2" s="1"/>
  <c r="M148" i="2"/>
  <c r="J148" i="2"/>
  <c r="K148" i="2" s="1"/>
  <c r="G148" i="2"/>
  <c r="S147" i="2"/>
  <c r="R147" i="2"/>
  <c r="O147" i="2"/>
  <c r="P147" i="2" s="1"/>
  <c r="M147" i="2"/>
  <c r="K147" i="2"/>
  <c r="J147" i="2"/>
  <c r="G147" i="2"/>
  <c r="S146" i="2"/>
  <c r="R146" i="2"/>
  <c r="O146" i="2"/>
  <c r="P146" i="2" s="1"/>
  <c r="M146" i="2"/>
  <c r="J146" i="2"/>
  <c r="K146" i="2" s="1"/>
  <c r="G146" i="2"/>
  <c r="S145" i="2"/>
  <c r="R145" i="2"/>
  <c r="O145" i="2"/>
  <c r="P145" i="2" s="1"/>
  <c r="M145" i="2"/>
  <c r="K145" i="2"/>
  <c r="J145" i="2"/>
  <c r="G145" i="2"/>
  <c r="S144" i="2"/>
  <c r="R144" i="2"/>
  <c r="O144" i="2"/>
  <c r="P144" i="2" s="1"/>
  <c r="M144" i="2"/>
  <c r="K144" i="2"/>
  <c r="J144" i="2"/>
  <c r="G144" i="2"/>
  <c r="S143" i="2"/>
  <c r="R143" i="2"/>
  <c r="O143" i="2"/>
  <c r="P143" i="2" s="1"/>
  <c r="M143" i="2"/>
  <c r="J143" i="2"/>
  <c r="K143" i="2" s="1"/>
  <c r="G143" i="2"/>
  <c r="S142" i="2"/>
  <c r="R142" i="2"/>
  <c r="O142" i="2"/>
  <c r="P142" i="2" s="1"/>
  <c r="M142" i="2"/>
  <c r="K142" i="2"/>
  <c r="J142" i="2"/>
  <c r="G142" i="2"/>
  <c r="S141" i="2"/>
  <c r="R141" i="2"/>
  <c r="O141" i="2"/>
  <c r="P141" i="2" s="1"/>
  <c r="M141" i="2"/>
  <c r="J141" i="2"/>
  <c r="K141" i="2" s="1"/>
  <c r="G141" i="2"/>
  <c r="S140" i="2"/>
  <c r="R140" i="2"/>
  <c r="O140" i="2"/>
  <c r="P140" i="2" s="1"/>
  <c r="M140" i="2"/>
  <c r="J140" i="2"/>
  <c r="K140" i="2" s="1"/>
  <c r="G140" i="2"/>
  <c r="S139" i="2"/>
  <c r="R139" i="2"/>
  <c r="P139" i="2"/>
  <c r="O139" i="2"/>
  <c r="M139" i="2"/>
  <c r="J139" i="2"/>
  <c r="K139" i="2" s="1"/>
  <c r="G139" i="2"/>
  <c r="S138" i="2"/>
  <c r="R138" i="2"/>
  <c r="O138" i="2"/>
  <c r="P138" i="2" s="1"/>
  <c r="M138" i="2"/>
  <c r="K138" i="2"/>
  <c r="J138" i="2"/>
  <c r="G138" i="2"/>
  <c r="S137" i="2"/>
  <c r="R137" i="2"/>
  <c r="O137" i="2"/>
  <c r="P137" i="2" s="1"/>
  <c r="M137" i="2"/>
  <c r="J137" i="2"/>
  <c r="K137" i="2" s="1"/>
  <c r="G137" i="2"/>
  <c r="S136" i="2"/>
  <c r="R136" i="2"/>
  <c r="O136" i="2"/>
  <c r="P136" i="2" s="1"/>
  <c r="M136" i="2"/>
  <c r="K136" i="2"/>
  <c r="J136" i="2"/>
  <c r="G136" i="2"/>
  <c r="S135" i="2"/>
  <c r="R135" i="2"/>
  <c r="O135" i="2"/>
  <c r="P135" i="2" s="1"/>
  <c r="M135" i="2"/>
  <c r="J135" i="2"/>
  <c r="K135" i="2" s="1"/>
  <c r="G135" i="2"/>
  <c r="S134" i="2"/>
  <c r="R134" i="2"/>
  <c r="O134" i="2"/>
  <c r="P134" i="2" s="1"/>
  <c r="M134" i="2"/>
  <c r="J134" i="2"/>
  <c r="K134" i="2" s="1"/>
  <c r="G134" i="2"/>
  <c r="S133" i="2"/>
  <c r="R133" i="2"/>
  <c r="P133" i="2"/>
  <c r="O133" i="2"/>
  <c r="M133" i="2"/>
  <c r="J133" i="2"/>
  <c r="K133" i="2" s="1"/>
  <c r="G133" i="2"/>
  <c r="S132" i="2"/>
  <c r="R132" i="2"/>
  <c r="O132" i="2"/>
  <c r="P132" i="2" s="1"/>
  <c r="M132" i="2"/>
  <c r="J132" i="2"/>
  <c r="K132" i="2" s="1"/>
  <c r="G132" i="2"/>
  <c r="S131" i="2"/>
  <c r="R131" i="2"/>
  <c r="P131" i="2"/>
  <c r="O131" i="2"/>
  <c r="M131" i="2"/>
  <c r="J131" i="2"/>
  <c r="K131" i="2" s="1"/>
  <c r="G131" i="2"/>
  <c r="S130" i="2"/>
  <c r="R130" i="2"/>
  <c r="O130" i="2"/>
  <c r="P130" i="2" s="1"/>
  <c r="M130" i="2"/>
  <c r="K130" i="2"/>
  <c r="J130" i="2"/>
  <c r="G130" i="2"/>
  <c r="S129" i="2"/>
  <c r="R129" i="2"/>
  <c r="O129" i="2"/>
  <c r="P129" i="2" s="1"/>
  <c r="M129" i="2"/>
  <c r="J129" i="2"/>
  <c r="K129" i="2" s="1"/>
  <c r="G129" i="2"/>
  <c r="S128" i="2"/>
  <c r="R128" i="2"/>
  <c r="O128" i="2"/>
  <c r="P128" i="2" s="1"/>
  <c r="M128" i="2"/>
  <c r="K128" i="2"/>
  <c r="J128" i="2"/>
  <c r="G128" i="2"/>
  <c r="S127" i="2"/>
  <c r="R127" i="2"/>
  <c r="O127" i="2"/>
  <c r="P127" i="2" s="1"/>
  <c r="M127" i="2"/>
  <c r="J127" i="2"/>
  <c r="K127" i="2" s="1"/>
  <c r="G127" i="2"/>
  <c r="S126" i="2"/>
  <c r="R126" i="2"/>
  <c r="O126" i="2"/>
  <c r="P126" i="2" s="1"/>
  <c r="M126" i="2"/>
  <c r="J126" i="2"/>
  <c r="K126" i="2" s="1"/>
  <c r="G126" i="2"/>
  <c r="S125" i="2"/>
  <c r="R125" i="2"/>
  <c r="P125" i="2"/>
  <c r="O125" i="2"/>
  <c r="M125" i="2"/>
  <c r="J125" i="2"/>
  <c r="K125" i="2" s="1"/>
  <c r="G125" i="2"/>
  <c r="S124" i="2"/>
  <c r="R124" i="2"/>
  <c r="O124" i="2"/>
  <c r="P124" i="2" s="1"/>
  <c r="M124" i="2"/>
  <c r="J124" i="2"/>
  <c r="K124" i="2" s="1"/>
  <c r="G124" i="2"/>
  <c r="S123" i="2"/>
  <c r="R123" i="2"/>
  <c r="P123" i="2"/>
  <c r="O123" i="2"/>
  <c r="M123" i="2"/>
  <c r="J123" i="2"/>
  <c r="K123" i="2" s="1"/>
  <c r="G123" i="2"/>
  <c r="S122" i="2"/>
  <c r="R122" i="2"/>
  <c r="O122" i="2"/>
  <c r="P122" i="2" s="1"/>
  <c r="M122" i="2"/>
  <c r="K122" i="2"/>
  <c r="J122" i="2"/>
  <c r="G122" i="2"/>
  <c r="S121" i="2"/>
  <c r="R121" i="2"/>
  <c r="O121" i="2"/>
  <c r="P121" i="2" s="1"/>
  <c r="M121" i="2"/>
  <c r="J121" i="2"/>
  <c r="K121" i="2" s="1"/>
  <c r="G121" i="2"/>
  <c r="S120" i="2"/>
  <c r="R120" i="2"/>
  <c r="O120" i="2"/>
  <c r="P120" i="2" s="1"/>
  <c r="M120" i="2"/>
  <c r="K120" i="2"/>
  <c r="J120" i="2"/>
  <c r="G120" i="2"/>
  <c r="S119" i="2"/>
  <c r="R119" i="2"/>
  <c r="O119" i="2"/>
  <c r="P119" i="2" s="1"/>
  <c r="M119" i="2"/>
  <c r="J119" i="2"/>
  <c r="K119" i="2" s="1"/>
  <c r="G119" i="2"/>
  <c r="S118" i="2"/>
  <c r="R118" i="2"/>
  <c r="O118" i="2"/>
  <c r="P118" i="2" s="1"/>
  <c r="M118" i="2"/>
  <c r="J118" i="2"/>
  <c r="K118" i="2" s="1"/>
  <c r="G118" i="2"/>
  <c r="S117" i="2"/>
  <c r="R117" i="2"/>
  <c r="P117" i="2"/>
  <c r="O117" i="2"/>
  <c r="M117" i="2"/>
  <c r="J117" i="2"/>
  <c r="K117" i="2" s="1"/>
  <c r="G117" i="2"/>
  <c r="S116" i="2"/>
  <c r="R116" i="2"/>
  <c r="O116" i="2"/>
  <c r="P116" i="2" s="1"/>
  <c r="M116" i="2"/>
  <c r="J116" i="2"/>
  <c r="K116" i="2" s="1"/>
  <c r="G116" i="2"/>
  <c r="S115" i="2"/>
  <c r="R115" i="2"/>
  <c r="P115" i="2"/>
  <c r="O115" i="2"/>
  <c r="M115" i="2"/>
  <c r="J115" i="2"/>
  <c r="K115" i="2" s="1"/>
  <c r="G115" i="2"/>
  <c r="S114" i="2"/>
  <c r="R114" i="2"/>
  <c r="O114" i="2"/>
  <c r="P114" i="2" s="1"/>
  <c r="M114" i="2"/>
  <c r="K114" i="2"/>
  <c r="J114" i="2"/>
  <c r="G114" i="2"/>
  <c r="S113" i="2"/>
  <c r="R113" i="2"/>
  <c r="O113" i="2"/>
  <c r="P113" i="2" s="1"/>
  <c r="M113" i="2"/>
  <c r="J113" i="2"/>
  <c r="K113" i="2" s="1"/>
  <c r="G113" i="2"/>
  <c r="S112" i="2"/>
  <c r="R112" i="2"/>
  <c r="O112" i="2"/>
  <c r="P112" i="2" s="1"/>
  <c r="M112" i="2"/>
  <c r="K112" i="2"/>
  <c r="J112" i="2"/>
  <c r="G112" i="2"/>
  <c r="S111" i="2"/>
  <c r="R111" i="2"/>
  <c r="O111" i="2"/>
  <c r="P111" i="2" s="1"/>
  <c r="M111" i="2"/>
  <c r="J111" i="2"/>
  <c r="K111" i="2" s="1"/>
  <c r="G111" i="2"/>
  <c r="S110" i="2"/>
  <c r="R110" i="2"/>
  <c r="O110" i="2"/>
  <c r="P110" i="2" s="1"/>
  <c r="M110" i="2"/>
  <c r="J110" i="2"/>
  <c r="K110" i="2" s="1"/>
  <c r="G110" i="2"/>
  <c r="S109" i="2"/>
  <c r="R109" i="2"/>
  <c r="P109" i="2"/>
  <c r="O109" i="2"/>
  <c r="M109" i="2"/>
  <c r="J109" i="2"/>
  <c r="K109" i="2" s="1"/>
  <c r="G109" i="2"/>
  <c r="S108" i="2"/>
  <c r="R108" i="2"/>
  <c r="O108" i="2"/>
  <c r="P108" i="2" s="1"/>
  <c r="M108" i="2"/>
  <c r="J108" i="2"/>
  <c r="K108" i="2" s="1"/>
  <c r="G108" i="2"/>
  <c r="S107" i="2"/>
  <c r="R107" i="2"/>
  <c r="P107" i="2"/>
  <c r="O107" i="2"/>
  <c r="M107" i="2"/>
  <c r="J107" i="2"/>
  <c r="K107" i="2" s="1"/>
  <c r="G107" i="2"/>
  <c r="S106" i="2"/>
  <c r="R106" i="2"/>
  <c r="O106" i="2"/>
  <c r="P106" i="2" s="1"/>
  <c r="M106" i="2"/>
  <c r="K106" i="2"/>
  <c r="J106" i="2"/>
  <c r="G106" i="2"/>
  <c r="S105" i="2"/>
  <c r="R105" i="2"/>
  <c r="O105" i="2"/>
  <c r="P105" i="2" s="1"/>
  <c r="M105" i="2"/>
  <c r="J105" i="2"/>
  <c r="K105" i="2" s="1"/>
  <c r="G105" i="2"/>
  <c r="S104" i="2"/>
  <c r="R104" i="2"/>
  <c r="O104" i="2"/>
  <c r="P104" i="2" s="1"/>
  <c r="M104" i="2"/>
  <c r="K104" i="2"/>
  <c r="J104" i="2"/>
  <c r="G104" i="2"/>
  <c r="S103" i="2"/>
  <c r="R103" i="2"/>
  <c r="O103" i="2"/>
  <c r="P103" i="2" s="1"/>
  <c r="M103" i="2"/>
  <c r="J103" i="2"/>
  <c r="K103" i="2" s="1"/>
  <c r="G103" i="2"/>
  <c r="S102" i="2"/>
  <c r="R102" i="2"/>
  <c r="O102" i="2"/>
  <c r="P102" i="2" s="1"/>
  <c r="M102" i="2"/>
  <c r="J102" i="2"/>
  <c r="K102" i="2" s="1"/>
  <c r="G102" i="2"/>
  <c r="S101" i="2"/>
  <c r="R101" i="2"/>
  <c r="P101" i="2"/>
  <c r="O101" i="2"/>
  <c r="M101" i="2"/>
  <c r="J101" i="2"/>
  <c r="K101" i="2" s="1"/>
  <c r="G101" i="2"/>
  <c r="S100" i="2"/>
  <c r="R100" i="2"/>
  <c r="O100" i="2"/>
  <c r="P100" i="2" s="1"/>
  <c r="M100" i="2"/>
  <c r="J100" i="2"/>
  <c r="K100" i="2" s="1"/>
  <c r="G100" i="2"/>
  <c r="S99" i="2"/>
  <c r="R99" i="2"/>
  <c r="O99" i="2"/>
  <c r="P99" i="2" s="1"/>
  <c r="M99" i="2"/>
  <c r="J99" i="2"/>
  <c r="K99" i="2" s="1"/>
  <c r="G99" i="2"/>
  <c r="S98" i="2"/>
  <c r="R98" i="2"/>
  <c r="O98" i="2"/>
  <c r="P98" i="2" s="1"/>
  <c r="M98" i="2"/>
  <c r="K98" i="2"/>
  <c r="J98" i="2"/>
  <c r="G98" i="2"/>
  <c r="S97" i="2"/>
  <c r="R97" i="2"/>
  <c r="P97" i="2"/>
  <c r="O97" i="2"/>
  <c r="M97" i="2"/>
  <c r="J97" i="2"/>
  <c r="K97" i="2" s="1"/>
  <c r="G97" i="2"/>
  <c r="S96" i="2"/>
  <c r="R96" i="2"/>
  <c r="O96" i="2"/>
  <c r="P96" i="2" s="1"/>
  <c r="M96" i="2"/>
  <c r="J96" i="2"/>
  <c r="K96" i="2" s="1"/>
  <c r="G96" i="2"/>
  <c r="S95" i="2"/>
  <c r="R95" i="2"/>
  <c r="O95" i="2"/>
  <c r="P95" i="2" s="1"/>
  <c r="M95" i="2"/>
  <c r="J95" i="2"/>
  <c r="K95" i="2" s="1"/>
  <c r="G95" i="2"/>
  <c r="S94" i="2"/>
  <c r="R94" i="2"/>
  <c r="O94" i="2"/>
  <c r="P94" i="2" s="1"/>
  <c r="M94" i="2"/>
  <c r="J94" i="2"/>
  <c r="K94" i="2" s="1"/>
  <c r="G94" i="2"/>
  <c r="S93" i="2"/>
  <c r="R93" i="2"/>
  <c r="P93" i="2"/>
  <c r="O93" i="2"/>
  <c r="M93" i="2"/>
  <c r="J93" i="2"/>
  <c r="K93" i="2" s="1"/>
  <c r="G93" i="2"/>
  <c r="S92" i="2"/>
  <c r="R92" i="2"/>
  <c r="O92" i="2"/>
  <c r="P92" i="2" s="1"/>
  <c r="M92" i="2"/>
  <c r="J92" i="2"/>
  <c r="K92" i="2" s="1"/>
  <c r="G92" i="2"/>
  <c r="S91" i="2"/>
  <c r="R91" i="2"/>
  <c r="O91" i="2"/>
  <c r="P91" i="2" s="1"/>
  <c r="M91" i="2"/>
  <c r="J91" i="2"/>
  <c r="K91" i="2" s="1"/>
  <c r="G91" i="2"/>
  <c r="S90" i="2"/>
  <c r="R90" i="2"/>
  <c r="O90" i="2"/>
  <c r="P90" i="2" s="1"/>
  <c r="M90" i="2"/>
  <c r="K90" i="2"/>
  <c r="J90" i="2"/>
  <c r="G90" i="2"/>
  <c r="S89" i="2"/>
  <c r="R89" i="2"/>
  <c r="O89" i="2"/>
  <c r="P89" i="2" s="1"/>
  <c r="M89" i="2"/>
  <c r="J89" i="2"/>
  <c r="K89" i="2" s="1"/>
  <c r="G89" i="2"/>
  <c r="S88" i="2"/>
  <c r="R88" i="2"/>
  <c r="O88" i="2"/>
  <c r="P88" i="2" s="1"/>
  <c r="M88" i="2"/>
  <c r="J88" i="2"/>
  <c r="K88" i="2" s="1"/>
  <c r="G88" i="2"/>
  <c r="S87" i="2"/>
  <c r="R87" i="2"/>
  <c r="O87" i="2"/>
  <c r="P87" i="2" s="1"/>
  <c r="M87" i="2"/>
  <c r="J87" i="2"/>
  <c r="K87" i="2" s="1"/>
  <c r="G87" i="2"/>
  <c r="S86" i="2"/>
  <c r="R86" i="2"/>
  <c r="O86" i="2"/>
  <c r="P86" i="2" s="1"/>
  <c r="M86" i="2"/>
  <c r="J86" i="2"/>
  <c r="K86" i="2" s="1"/>
  <c r="G86" i="2"/>
  <c r="S85" i="2"/>
  <c r="R85" i="2"/>
  <c r="P85" i="2"/>
  <c r="O85" i="2"/>
  <c r="M85" i="2"/>
  <c r="J85" i="2"/>
  <c r="K85" i="2" s="1"/>
  <c r="G85" i="2"/>
  <c r="S84" i="2"/>
  <c r="R84" i="2"/>
  <c r="O84" i="2"/>
  <c r="P84" i="2" s="1"/>
  <c r="M84" i="2"/>
  <c r="J84" i="2"/>
  <c r="K84" i="2" s="1"/>
  <c r="G84" i="2"/>
  <c r="S83" i="2"/>
  <c r="R83" i="2"/>
  <c r="O83" i="2"/>
  <c r="P83" i="2" s="1"/>
  <c r="M83" i="2"/>
  <c r="J83" i="2"/>
  <c r="K83" i="2" s="1"/>
  <c r="G83" i="2"/>
  <c r="S82" i="2"/>
  <c r="R82" i="2"/>
  <c r="O82" i="2"/>
  <c r="P82" i="2" s="1"/>
  <c r="M82" i="2"/>
  <c r="K82" i="2"/>
  <c r="J82" i="2"/>
  <c r="G82" i="2"/>
  <c r="S81" i="2"/>
  <c r="R81" i="2"/>
  <c r="O81" i="2"/>
  <c r="P81" i="2" s="1"/>
  <c r="M81" i="2"/>
  <c r="J81" i="2"/>
  <c r="K81" i="2" s="1"/>
  <c r="G81" i="2"/>
  <c r="S80" i="2"/>
  <c r="R80" i="2"/>
  <c r="O80" i="2"/>
  <c r="P80" i="2" s="1"/>
  <c r="M80" i="2"/>
  <c r="J80" i="2"/>
  <c r="K80" i="2" s="1"/>
  <c r="G80" i="2"/>
  <c r="S79" i="2"/>
  <c r="R79" i="2"/>
  <c r="O79" i="2"/>
  <c r="P79" i="2" s="1"/>
  <c r="M79" i="2"/>
  <c r="J79" i="2"/>
  <c r="K79" i="2" s="1"/>
  <c r="G79" i="2"/>
  <c r="S78" i="2"/>
  <c r="R78" i="2"/>
  <c r="O78" i="2"/>
  <c r="P78" i="2" s="1"/>
  <c r="M78" i="2"/>
  <c r="J78" i="2"/>
  <c r="K78" i="2" s="1"/>
  <c r="G78" i="2"/>
  <c r="S77" i="2"/>
  <c r="R77" i="2"/>
  <c r="P77" i="2"/>
  <c r="O77" i="2"/>
  <c r="M77" i="2"/>
  <c r="J77" i="2"/>
  <c r="K77" i="2" s="1"/>
  <c r="G77" i="2"/>
  <c r="S76" i="2"/>
  <c r="R76" i="2"/>
  <c r="O76" i="2"/>
  <c r="P76" i="2" s="1"/>
  <c r="M76" i="2"/>
  <c r="J76" i="2"/>
  <c r="K76" i="2" s="1"/>
  <c r="G76" i="2"/>
  <c r="S75" i="2"/>
  <c r="R75" i="2"/>
  <c r="O75" i="2"/>
  <c r="P75" i="2" s="1"/>
  <c r="M75" i="2"/>
  <c r="J75" i="2"/>
  <c r="K75" i="2" s="1"/>
  <c r="G75" i="2"/>
  <c r="S74" i="2"/>
  <c r="R74" i="2"/>
  <c r="O74" i="2"/>
  <c r="P74" i="2" s="1"/>
  <c r="M74" i="2"/>
  <c r="K74" i="2"/>
  <c r="J74" i="2"/>
  <c r="G74" i="2"/>
  <c r="S73" i="2"/>
  <c r="R73" i="2"/>
  <c r="O73" i="2"/>
  <c r="P73" i="2" s="1"/>
  <c r="M73" i="2"/>
  <c r="J73" i="2"/>
  <c r="K73" i="2" s="1"/>
  <c r="G73" i="2"/>
  <c r="S72" i="2"/>
  <c r="R72" i="2"/>
  <c r="O72" i="2"/>
  <c r="P72" i="2" s="1"/>
  <c r="M72" i="2"/>
  <c r="J72" i="2"/>
  <c r="K72" i="2" s="1"/>
  <c r="G72" i="2"/>
  <c r="S71" i="2"/>
  <c r="R71" i="2"/>
  <c r="O71" i="2"/>
  <c r="P71" i="2" s="1"/>
  <c r="M71" i="2"/>
  <c r="J71" i="2"/>
  <c r="K71" i="2" s="1"/>
  <c r="G71" i="2"/>
  <c r="S70" i="2"/>
  <c r="R70" i="2"/>
  <c r="O70" i="2"/>
  <c r="P70" i="2" s="1"/>
  <c r="M70" i="2"/>
  <c r="J70" i="2"/>
  <c r="K70" i="2" s="1"/>
  <c r="G70" i="2"/>
  <c r="S69" i="2"/>
  <c r="R69" i="2"/>
  <c r="P69" i="2"/>
  <c r="O69" i="2"/>
  <c r="M69" i="2"/>
  <c r="J69" i="2"/>
  <c r="K69" i="2" s="1"/>
  <c r="G69" i="2"/>
  <c r="S68" i="2"/>
  <c r="R68" i="2"/>
  <c r="O68" i="2"/>
  <c r="P68" i="2" s="1"/>
  <c r="M68" i="2"/>
  <c r="J68" i="2"/>
  <c r="K68" i="2" s="1"/>
  <c r="G68" i="2"/>
  <c r="S67" i="2"/>
  <c r="R67" i="2"/>
  <c r="O67" i="2"/>
  <c r="P67" i="2" s="1"/>
  <c r="M67" i="2"/>
  <c r="J67" i="2"/>
  <c r="K67" i="2" s="1"/>
  <c r="G67" i="2"/>
  <c r="S66" i="2"/>
  <c r="R66" i="2"/>
  <c r="O66" i="2"/>
  <c r="P66" i="2" s="1"/>
  <c r="M66" i="2"/>
  <c r="K66" i="2"/>
  <c r="J66" i="2"/>
  <c r="G66" i="2"/>
  <c r="S65" i="2"/>
  <c r="R65" i="2"/>
  <c r="O65" i="2"/>
  <c r="P65" i="2" s="1"/>
  <c r="M65" i="2"/>
  <c r="J65" i="2"/>
  <c r="K65" i="2" s="1"/>
  <c r="G65" i="2"/>
  <c r="S64" i="2"/>
  <c r="R64" i="2"/>
  <c r="O64" i="2"/>
  <c r="P64" i="2" s="1"/>
  <c r="M64" i="2"/>
  <c r="J64" i="2"/>
  <c r="K64" i="2" s="1"/>
  <c r="G64" i="2"/>
  <c r="S63" i="2"/>
  <c r="R63" i="2"/>
  <c r="O63" i="2"/>
  <c r="P63" i="2" s="1"/>
  <c r="M63" i="2"/>
  <c r="J63" i="2"/>
  <c r="K63" i="2" s="1"/>
  <c r="G63" i="2"/>
  <c r="S62" i="2"/>
  <c r="R62" i="2"/>
  <c r="O62" i="2"/>
  <c r="P62" i="2" s="1"/>
  <c r="M62" i="2"/>
  <c r="J62" i="2"/>
  <c r="K62" i="2" s="1"/>
  <c r="G62" i="2"/>
  <c r="S61" i="2"/>
  <c r="R61" i="2"/>
  <c r="P61" i="2"/>
  <c r="O61" i="2"/>
  <c r="M61" i="2"/>
  <c r="J61" i="2"/>
  <c r="K61" i="2" s="1"/>
  <c r="G61" i="2"/>
  <c r="S60" i="2"/>
  <c r="R60" i="2"/>
  <c r="O60" i="2"/>
  <c r="P60" i="2" s="1"/>
  <c r="M60" i="2"/>
  <c r="J60" i="2"/>
  <c r="K60" i="2" s="1"/>
  <c r="G60" i="2"/>
  <c r="S59" i="2"/>
  <c r="R59" i="2"/>
  <c r="O59" i="2"/>
  <c r="P59" i="2" s="1"/>
  <c r="M59" i="2"/>
  <c r="J59" i="2"/>
  <c r="K59" i="2" s="1"/>
  <c r="G59" i="2"/>
  <c r="S58" i="2"/>
  <c r="R58" i="2"/>
  <c r="O58" i="2"/>
  <c r="P58" i="2" s="1"/>
  <c r="M58" i="2"/>
  <c r="K58" i="2"/>
  <c r="J58" i="2"/>
  <c r="G58" i="2"/>
  <c r="S57" i="2"/>
  <c r="R57" i="2"/>
  <c r="O57" i="2"/>
  <c r="P57" i="2" s="1"/>
  <c r="M57" i="2"/>
  <c r="J57" i="2"/>
  <c r="K57" i="2" s="1"/>
  <c r="G57" i="2"/>
  <c r="S56" i="2"/>
  <c r="R56" i="2"/>
  <c r="O56" i="2"/>
  <c r="P56" i="2" s="1"/>
  <c r="M56" i="2"/>
  <c r="J56" i="2"/>
  <c r="K56" i="2" s="1"/>
  <c r="G56" i="2"/>
  <c r="S55" i="2"/>
  <c r="R55" i="2"/>
  <c r="O55" i="2"/>
  <c r="P55" i="2" s="1"/>
  <c r="M55" i="2"/>
  <c r="J55" i="2"/>
  <c r="K55" i="2" s="1"/>
  <c r="G55" i="2"/>
  <c r="S54" i="2"/>
  <c r="R54" i="2"/>
  <c r="O54" i="2"/>
  <c r="P54" i="2" s="1"/>
  <c r="M54" i="2"/>
  <c r="J54" i="2"/>
  <c r="K54" i="2" s="1"/>
  <c r="G54" i="2"/>
  <c r="S53" i="2"/>
  <c r="R53" i="2"/>
  <c r="P53" i="2"/>
  <c r="O53" i="2"/>
  <c r="M53" i="2"/>
  <c r="J53" i="2"/>
  <c r="K53" i="2" s="1"/>
  <c r="G53" i="2"/>
  <c r="S52" i="2"/>
  <c r="R52" i="2"/>
  <c r="O52" i="2"/>
  <c r="P52" i="2" s="1"/>
  <c r="M52" i="2"/>
  <c r="J52" i="2"/>
  <c r="K52" i="2" s="1"/>
  <c r="G52" i="2"/>
  <c r="S51" i="2"/>
  <c r="R51" i="2"/>
  <c r="O51" i="2"/>
  <c r="P51" i="2" s="1"/>
  <c r="M51" i="2"/>
  <c r="J51" i="2"/>
  <c r="K51" i="2" s="1"/>
  <c r="G51" i="2"/>
  <c r="S50" i="2"/>
  <c r="R50" i="2"/>
  <c r="O50" i="2"/>
  <c r="P50" i="2" s="1"/>
  <c r="M50" i="2"/>
  <c r="K50" i="2"/>
  <c r="J50" i="2"/>
  <c r="G50" i="2"/>
  <c r="S49" i="2"/>
  <c r="R49" i="2"/>
  <c r="O49" i="2"/>
  <c r="P49" i="2" s="1"/>
  <c r="M49" i="2"/>
  <c r="J49" i="2"/>
  <c r="K49" i="2" s="1"/>
  <c r="G49" i="2"/>
  <c r="S48" i="2"/>
  <c r="R48" i="2"/>
  <c r="O48" i="2"/>
  <c r="P48" i="2" s="1"/>
  <c r="M48" i="2"/>
  <c r="J48" i="2"/>
  <c r="K48" i="2" s="1"/>
  <c r="G48" i="2"/>
  <c r="S47" i="2"/>
  <c r="R47" i="2"/>
  <c r="O47" i="2"/>
  <c r="P47" i="2" s="1"/>
  <c r="M47" i="2"/>
  <c r="J47" i="2"/>
  <c r="K47" i="2" s="1"/>
  <c r="G47" i="2"/>
  <c r="S46" i="2"/>
  <c r="R46" i="2"/>
  <c r="O46" i="2"/>
  <c r="P46" i="2" s="1"/>
  <c r="M46" i="2"/>
  <c r="J46" i="2"/>
  <c r="K46" i="2" s="1"/>
  <c r="G46" i="2"/>
  <c r="S45" i="2"/>
  <c r="R45" i="2"/>
  <c r="P45" i="2"/>
  <c r="O45" i="2"/>
  <c r="M45" i="2"/>
  <c r="J45" i="2"/>
  <c r="K45" i="2" s="1"/>
  <c r="G45" i="2"/>
  <c r="S44" i="2"/>
  <c r="R44" i="2"/>
  <c r="O44" i="2"/>
  <c r="P44" i="2" s="1"/>
  <c r="M44" i="2"/>
  <c r="J44" i="2"/>
  <c r="K44" i="2" s="1"/>
  <c r="G44" i="2"/>
  <c r="S43" i="2"/>
  <c r="R43" i="2"/>
  <c r="O43" i="2"/>
  <c r="P43" i="2" s="1"/>
  <c r="M43" i="2"/>
  <c r="J43" i="2"/>
  <c r="K43" i="2" s="1"/>
  <c r="G43" i="2"/>
  <c r="S42" i="2"/>
  <c r="R42" i="2"/>
  <c r="O42" i="2"/>
  <c r="P42" i="2" s="1"/>
  <c r="M42" i="2"/>
  <c r="K42" i="2"/>
  <c r="J42" i="2"/>
  <c r="G42" i="2"/>
  <c r="S41" i="2"/>
  <c r="R41" i="2"/>
  <c r="O41" i="2"/>
  <c r="P41" i="2" s="1"/>
  <c r="M41" i="2"/>
  <c r="J41" i="2"/>
  <c r="K41" i="2" s="1"/>
  <c r="G41" i="2"/>
  <c r="S40" i="2"/>
  <c r="R40" i="2"/>
  <c r="O40" i="2"/>
  <c r="P40" i="2" s="1"/>
  <c r="M40" i="2"/>
  <c r="J40" i="2"/>
  <c r="K40" i="2" s="1"/>
  <c r="G40" i="2"/>
  <c r="S39" i="2"/>
  <c r="R39" i="2"/>
  <c r="O39" i="2"/>
  <c r="P39" i="2" s="1"/>
  <c r="M39" i="2"/>
  <c r="J39" i="2"/>
  <c r="K39" i="2" s="1"/>
  <c r="G39" i="2"/>
  <c r="S38" i="2"/>
  <c r="R38" i="2"/>
  <c r="O38" i="2"/>
  <c r="P38" i="2" s="1"/>
  <c r="M38" i="2"/>
  <c r="J38" i="2"/>
  <c r="K38" i="2" s="1"/>
  <c r="G38" i="2"/>
  <c r="S37" i="2"/>
  <c r="R37" i="2"/>
  <c r="O37" i="2"/>
  <c r="P37" i="2" s="1"/>
  <c r="M37" i="2"/>
  <c r="J37" i="2"/>
  <c r="K37" i="2" s="1"/>
  <c r="G37" i="2"/>
  <c r="S36" i="2"/>
  <c r="R36" i="2"/>
  <c r="O36" i="2"/>
  <c r="P36" i="2" s="1"/>
  <c r="M36" i="2"/>
  <c r="J36" i="2"/>
  <c r="K36" i="2" s="1"/>
  <c r="G36" i="2"/>
  <c r="S35" i="2"/>
  <c r="R35" i="2"/>
  <c r="O35" i="2"/>
  <c r="P35" i="2" s="1"/>
  <c r="M35" i="2"/>
  <c r="J35" i="2"/>
  <c r="K35" i="2" s="1"/>
  <c r="G35" i="2"/>
  <c r="S34" i="2"/>
  <c r="R34" i="2"/>
  <c r="O34" i="2"/>
  <c r="P34" i="2" s="1"/>
  <c r="M34" i="2"/>
  <c r="J34" i="2"/>
  <c r="K34" i="2" s="1"/>
  <c r="G34" i="2"/>
  <c r="S33" i="2"/>
  <c r="R33" i="2"/>
  <c r="O33" i="2"/>
  <c r="P33" i="2" s="1"/>
  <c r="M33" i="2"/>
  <c r="J33" i="2"/>
  <c r="K33" i="2" s="1"/>
  <c r="G33" i="2"/>
  <c r="S32" i="2"/>
  <c r="R32" i="2"/>
  <c r="O32" i="2"/>
  <c r="P32" i="2" s="1"/>
  <c r="M32" i="2"/>
  <c r="J32" i="2"/>
  <c r="K32" i="2" s="1"/>
  <c r="G32" i="2"/>
  <c r="S31" i="2"/>
  <c r="R31" i="2"/>
  <c r="O31" i="2"/>
  <c r="P31" i="2" s="1"/>
  <c r="M31" i="2"/>
  <c r="J31" i="2"/>
  <c r="K31" i="2" s="1"/>
  <c r="G31" i="2"/>
  <c r="S30" i="2"/>
  <c r="R30" i="2"/>
  <c r="O30" i="2"/>
  <c r="P30" i="2" s="1"/>
  <c r="M30" i="2"/>
  <c r="J30" i="2"/>
  <c r="K30" i="2" s="1"/>
  <c r="G30" i="2"/>
  <c r="S29" i="2"/>
  <c r="R29" i="2"/>
  <c r="O29" i="2"/>
  <c r="P29" i="2" s="1"/>
  <c r="M29" i="2"/>
  <c r="J29" i="2"/>
  <c r="K29" i="2" s="1"/>
  <c r="G29" i="2"/>
  <c r="S28" i="2"/>
  <c r="R28" i="2"/>
  <c r="O28" i="2"/>
  <c r="P28" i="2" s="1"/>
  <c r="M28" i="2"/>
  <c r="J28" i="2"/>
  <c r="K28" i="2" s="1"/>
  <c r="G28" i="2"/>
  <c r="S27" i="2"/>
  <c r="R27" i="2"/>
  <c r="O27" i="2"/>
  <c r="P27" i="2" s="1"/>
  <c r="M27" i="2"/>
  <c r="J27" i="2"/>
  <c r="K27" i="2" s="1"/>
  <c r="G27" i="2"/>
  <c r="S26" i="2"/>
  <c r="R26" i="2"/>
  <c r="O26" i="2"/>
  <c r="P26" i="2" s="1"/>
  <c r="M26" i="2"/>
  <c r="J26" i="2"/>
  <c r="K26" i="2" s="1"/>
  <c r="G26" i="2"/>
  <c r="S25" i="2"/>
  <c r="R25" i="2"/>
  <c r="O25" i="2"/>
  <c r="P25" i="2" s="1"/>
  <c r="M25" i="2"/>
  <c r="J25" i="2"/>
  <c r="K25" i="2" s="1"/>
  <c r="G25" i="2"/>
  <c r="S24" i="2"/>
  <c r="R24" i="2"/>
  <c r="O24" i="2"/>
  <c r="P24" i="2" s="1"/>
  <c r="M24" i="2"/>
  <c r="J24" i="2"/>
  <c r="K24" i="2" s="1"/>
  <c r="G24" i="2"/>
  <c r="S23" i="2"/>
  <c r="R23" i="2"/>
  <c r="O23" i="2"/>
  <c r="P23" i="2" s="1"/>
  <c r="M23" i="2"/>
  <c r="K23" i="2"/>
  <c r="J23" i="2"/>
  <c r="G23" i="2"/>
  <c r="S22" i="2"/>
  <c r="R22" i="2"/>
  <c r="O22" i="2"/>
  <c r="P22" i="2" s="1"/>
  <c r="M22" i="2"/>
  <c r="J22" i="2"/>
  <c r="K22" i="2" s="1"/>
  <c r="G22" i="2"/>
  <c r="S21" i="2"/>
  <c r="R21" i="2"/>
  <c r="O21" i="2"/>
  <c r="P21" i="2" s="1"/>
  <c r="M21" i="2"/>
  <c r="J21" i="2"/>
  <c r="K21" i="2" s="1"/>
  <c r="G21" i="2"/>
  <c r="S20" i="2"/>
  <c r="R20" i="2"/>
  <c r="O20" i="2"/>
  <c r="P20" i="2" s="1"/>
  <c r="M20" i="2"/>
  <c r="J20" i="2"/>
  <c r="K20" i="2" s="1"/>
  <c r="G20" i="2"/>
  <c r="S19" i="2"/>
  <c r="R19" i="2"/>
  <c r="O19" i="2"/>
  <c r="P19" i="2" s="1"/>
  <c r="M19" i="2"/>
  <c r="J19" i="2"/>
  <c r="K19" i="2" s="1"/>
  <c r="G19" i="2"/>
  <c r="S18" i="2"/>
  <c r="R18" i="2"/>
  <c r="O18" i="2"/>
  <c r="P18" i="2" s="1"/>
  <c r="M18" i="2"/>
  <c r="J18" i="2"/>
  <c r="K18" i="2" s="1"/>
  <c r="G18" i="2"/>
  <c r="S17" i="2"/>
  <c r="R17" i="2"/>
  <c r="O17" i="2"/>
  <c r="P17" i="2" s="1"/>
  <c r="M17" i="2"/>
  <c r="J17" i="2"/>
  <c r="K17" i="2" s="1"/>
  <c r="G17" i="2"/>
  <c r="S16" i="2"/>
  <c r="R16" i="2"/>
  <c r="O16" i="2"/>
  <c r="P16" i="2" s="1"/>
  <c r="M16" i="2"/>
  <c r="J16" i="2"/>
  <c r="K16" i="2" s="1"/>
  <c r="G16" i="2"/>
  <c r="S15" i="2"/>
  <c r="R15" i="2"/>
  <c r="O15" i="2"/>
  <c r="P15" i="2" s="1"/>
  <c r="M15" i="2"/>
  <c r="K15" i="2"/>
  <c r="J15" i="2"/>
  <c r="G15" i="2"/>
  <c r="S14" i="2"/>
  <c r="R14" i="2"/>
  <c r="O14" i="2"/>
  <c r="P14" i="2" s="1"/>
  <c r="M14" i="2"/>
  <c r="J14" i="2"/>
  <c r="K14" i="2" s="1"/>
  <c r="G14" i="2"/>
  <c r="S13" i="2"/>
  <c r="R13" i="2"/>
  <c r="O13" i="2"/>
  <c r="P13" i="2" s="1"/>
  <c r="M13" i="2"/>
  <c r="J13" i="2"/>
  <c r="K13" i="2" s="1"/>
  <c r="G13" i="2"/>
  <c r="S12" i="2"/>
  <c r="R12" i="2"/>
  <c r="O12" i="2"/>
  <c r="P12" i="2" s="1"/>
  <c r="M12" i="2"/>
  <c r="J12" i="2"/>
  <c r="K12" i="2" s="1"/>
  <c r="G12" i="2"/>
  <c r="S11" i="2"/>
  <c r="R11" i="2"/>
  <c r="O11" i="2"/>
  <c r="P11" i="2" s="1"/>
  <c r="M11" i="2"/>
  <c r="J11" i="2"/>
  <c r="K11" i="2" s="1"/>
  <c r="G11" i="2"/>
  <c r="S10" i="2"/>
  <c r="R10" i="2"/>
  <c r="O10" i="2"/>
  <c r="P10" i="2" s="1"/>
  <c r="M10" i="2"/>
  <c r="J10" i="2"/>
  <c r="K10" i="2" s="1"/>
  <c r="G10" i="2"/>
  <c r="S9" i="2"/>
  <c r="R9" i="2"/>
  <c r="O9" i="2"/>
  <c r="P9" i="2" s="1"/>
  <c r="M9" i="2"/>
  <c r="J9" i="2"/>
  <c r="K9" i="2" s="1"/>
  <c r="G9" i="2"/>
  <c r="S8" i="2"/>
  <c r="R8" i="2"/>
  <c r="O8" i="2"/>
  <c r="P8" i="2" s="1"/>
  <c r="M8" i="2"/>
  <c r="J8" i="2"/>
  <c r="K8" i="2" s="1"/>
  <c r="G8" i="2"/>
  <c r="S7" i="2"/>
  <c r="R7" i="2"/>
  <c r="O7" i="2"/>
  <c r="P7" i="2" s="1"/>
  <c r="M7" i="2"/>
  <c r="J7" i="2"/>
  <c r="K7" i="2" s="1"/>
  <c r="G7" i="2"/>
  <c r="S6" i="2"/>
  <c r="R6" i="2"/>
  <c r="O6" i="2"/>
  <c r="P6" i="2" s="1"/>
  <c r="M6" i="2"/>
  <c r="J6" i="2"/>
  <c r="K6" i="2" s="1"/>
  <c r="G6" i="2"/>
  <c r="S5" i="2"/>
  <c r="R5" i="2"/>
  <c r="P5" i="2"/>
  <c r="O5" i="2"/>
  <c r="M5" i="2"/>
  <c r="J5" i="2"/>
  <c r="K5" i="2" s="1"/>
  <c r="G5" i="2"/>
  <c r="S4" i="2"/>
  <c r="R4" i="2"/>
  <c r="P4" i="2"/>
  <c r="O4" i="2"/>
  <c r="M4" i="2"/>
  <c r="J4" i="2"/>
  <c r="K4" i="2" s="1"/>
  <c r="G4" i="2"/>
  <c r="S3" i="2"/>
  <c r="R3" i="2"/>
  <c r="P3" i="2"/>
  <c r="O3" i="2"/>
  <c r="M3" i="2"/>
  <c r="J3" i="2"/>
  <c r="K3" i="2" s="1"/>
  <c r="G3" i="2"/>
  <c r="S2" i="2"/>
  <c r="R2" i="2"/>
  <c r="O2" i="2"/>
  <c r="P2" i="2" s="1"/>
  <c r="M2" i="2"/>
  <c r="J2" i="2"/>
  <c r="K2" i="2" s="1"/>
  <c r="G2" i="2"/>
  <c r="AH326" i="1"/>
  <c r="B326" i="1"/>
  <c r="AH325" i="1"/>
  <c r="B325" i="1"/>
  <c r="AD325" i="1" s="1"/>
  <c r="A325" i="1"/>
  <c r="AH324" i="1"/>
  <c r="B324" i="1"/>
  <c r="AH323" i="1"/>
  <c r="B323" i="1"/>
  <c r="AD323" i="1" s="1"/>
  <c r="AH322" i="1"/>
  <c r="B322" i="1"/>
  <c r="AE322" i="1" s="1"/>
  <c r="AH321" i="1"/>
  <c r="B321" i="1"/>
  <c r="AD321" i="1" s="1"/>
  <c r="AH320" i="1"/>
  <c r="B320" i="1"/>
  <c r="AE320" i="1" s="1"/>
  <c r="AH319" i="1"/>
  <c r="B319" i="1"/>
  <c r="AD319" i="1" s="1"/>
  <c r="A319" i="1"/>
  <c r="AH318" i="1"/>
  <c r="B318" i="1"/>
  <c r="AH317" i="1"/>
  <c r="B317" i="1"/>
  <c r="AD317" i="1" s="1"/>
  <c r="AH316" i="1"/>
  <c r="B316" i="1"/>
  <c r="AH315" i="1"/>
  <c r="B315" i="1"/>
  <c r="AD315" i="1" s="1"/>
  <c r="AH314" i="1"/>
  <c r="AE314" i="1"/>
  <c r="AD314" i="1"/>
  <c r="B314" i="1"/>
  <c r="AH313" i="1"/>
  <c r="AF313" i="1"/>
  <c r="AE313" i="1"/>
  <c r="B313" i="1"/>
  <c r="AD313" i="1" s="1"/>
  <c r="A313" i="1"/>
  <c r="AH312" i="1"/>
  <c r="AE312" i="1"/>
  <c r="B312" i="1"/>
  <c r="AH311" i="1"/>
  <c r="B311" i="1"/>
  <c r="AD311" i="1" s="1"/>
  <c r="AH310" i="1"/>
  <c r="B310" i="1"/>
  <c r="AD310" i="1" s="1"/>
  <c r="AH309" i="1"/>
  <c r="AE309" i="1"/>
  <c r="B309" i="1"/>
  <c r="AD309" i="1" s="1"/>
  <c r="A309" i="1"/>
  <c r="AH308" i="1"/>
  <c r="B308" i="1"/>
  <c r="AH307" i="1"/>
  <c r="B307" i="1"/>
  <c r="AD307" i="1" s="1"/>
  <c r="AH306" i="1"/>
  <c r="AE306" i="1"/>
  <c r="B306" i="1"/>
  <c r="AD306" i="1" s="1"/>
  <c r="AH305" i="1"/>
  <c r="AF305" i="1"/>
  <c r="B305" i="1"/>
  <c r="AD305" i="1" s="1"/>
  <c r="A305" i="1"/>
  <c r="AH304" i="1"/>
  <c r="B304" i="1"/>
  <c r="AE304" i="1" s="1"/>
  <c r="AH303" i="1"/>
  <c r="AF303" i="1"/>
  <c r="B303" i="1"/>
  <c r="AD303" i="1" s="1"/>
  <c r="AH302" i="1"/>
  <c r="B302" i="1"/>
  <c r="AD302" i="1" s="1"/>
  <c r="AH301" i="1"/>
  <c r="B301" i="1"/>
  <c r="AD301" i="1" s="1"/>
  <c r="A301" i="1"/>
  <c r="AH300" i="1"/>
  <c r="B300" i="1"/>
  <c r="AH299" i="1"/>
  <c r="B299" i="1"/>
  <c r="AD299" i="1" s="1"/>
  <c r="AH298" i="1"/>
  <c r="B298" i="1"/>
  <c r="AE298" i="1" s="1"/>
  <c r="AH297" i="1"/>
  <c r="B297" i="1"/>
  <c r="AD297" i="1" s="1"/>
  <c r="AH296" i="1"/>
  <c r="B296" i="1"/>
  <c r="AE296" i="1" s="1"/>
  <c r="AH295" i="1"/>
  <c r="B295" i="1"/>
  <c r="AD295" i="1" s="1"/>
  <c r="AH294" i="1"/>
  <c r="AD294" i="1"/>
  <c r="B294" i="1"/>
  <c r="AH293" i="1"/>
  <c r="AE293" i="1"/>
  <c r="B293" i="1"/>
  <c r="AH292" i="1"/>
  <c r="B292" i="1"/>
  <c r="AE292" i="1" s="1"/>
  <c r="AH291" i="1"/>
  <c r="B291" i="1"/>
  <c r="AH290" i="1"/>
  <c r="B290" i="1"/>
  <c r="AH289" i="1"/>
  <c r="B289" i="1"/>
  <c r="A289" i="1"/>
  <c r="AH288" i="1"/>
  <c r="B288" i="1"/>
  <c r="AE288" i="1" s="1"/>
  <c r="AH287" i="1"/>
  <c r="B287" i="1"/>
  <c r="AD287" i="1" s="1"/>
  <c r="AH286" i="1"/>
  <c r="B286" i="1"/>
  <c r="AD286" i="1" s="1"/>
  <c r="AH285" i="1"/>
  <c r="AE285" i="1"/>
  <c r="B285" i="1"/>
  <c r="AD285" i="1" s="1"/>
  <c r="A285" i="1"/>
  <c r="AH284" i="1"/>
  <c r="AE284" i="1"/>
  <c r="B284" i="1"/>
  <c r="AH283" i="1"/>
  <c r="B283" i="1"/>
  <c r="AD283" i="1" s="1"/>
  <c r="AH282" i="1"/>
  <c r="B282" i="1"/>
  <c r="AE282" i="1" s="1"/>
  <c r="AH281" i="1"/>
  <c r="B281" i="1"/>
  <c r="AF281" i="1" s="1"/>
  <c r="AH280" i="1"/>
  <c r="B280" i="1"/>
  <c r="AE280" i="1" s="1"/>
  <c r="AH279" i="1"/>
  <c r="B279" i="1"/>
  <c r="AD279" i="1" s="1"/>
  <c r="AH278" i="1"/>
  <c r="AD278" i="1"/>
  <c r="B278" i="1"/>
  <c r="AH277" i="1"/>
  <c r="AE277" i="1"/>
  <c r="B277" i="1"/>
  <c r="AD277" i="1" s="1"/>
  <c r="AH276" i="1"/>
  <c r="AE276" i="1"/>
  <c r="B276" i="1"/>
  <c r="AH275" i="1"/>
  <c r="B275" i="1"/>
  <c r="AH274" i="1"/>
  <c r="AE274" i="1"/>
  <c r="B274" i="1"/>
  <c r="AD274" i="1" s="1"/>
  <c r="AH273" i="1"/>
  <c r="AF273" i="1"/>
  <c r="B273" i="1"/>
  <c r="A273" i="1" s="1"/>
  <c r="AH272" i="1"/>
  <c r="B272" i="1"/>
  <c r="AE272" i="1" s="1"/>
  <c r="AH271" i="1"/>
  <c r="B271" i="1"/>
  <c r="AD271" i="1" s="1"/>
  <c r="AH270" i="1"/>
  <c r="B270" i="1"/>
  <c r="AD270" i="1" s="1"/>
  <c r="AH269" i="1"/>
  <c r="AE269" i="1"/>
  <c r="B269" i="1"/>
  <c r="AD269" i="1" s="1"/>
  <c r="A269" i="1"/>
  <c r="AH268" i="1"/>
  <c r="AE268" i="1"/>
  <c r="B268" i="1"/>
  <c r="AH267" i="1"/>
  <c r="AF267" i="1"/>
  <c r="B267" i="1"/>
  <c r="AD267" i="1" s="1"/>
  <c r="AH266" i="1"/>
  <c r="AE266" i="1"/>
  <c r="AD266" i="1"/>
  <c r="B266" i="1"/>
  <c r="AH265" i="1"/>
  <c r="AF265" i="1"/>
  <c r="AE265" i="1"/>
  <c r="B265" i="1"/>
  <c r="AH264" i="1"/>
  <c r="B264" i="1"/>
  <c r="AE264" i="1" s="1"/>
  <c r="AH263" i="1"/>
  <c r="B263" i="1"/>
  <c r="AD263" i="1" s="1"/>
  <c r="AH262" i="1"/>
  <c r="AD262" i="1"/>
  <c r="B262" i="1"/>
  <c r="AH261" i="1"/>
  <c r="B261" i="1"/>
  <c r="AD261" i="1" s="1"/>
  <c r="AH260" i="1"/>
  <c r="B260" i="1"/>
  <c r="AE260" i="1" s="1"/>
  <c r="AH259" i="1"/>
  <c r="B259" i="1"/>
  <c r="AH258" i="1"/>
  <c r="AE258" i="1"/>
  <c r="B258" i="1"/>
  <c r="AD258" i="1" s="1"/>
  <c r="AH257" i="1"/>
  <c r="B257" i="1"/>
  <c r="A257" i="1" s="1"/>
  <c r="AH256" i="1"/>
  <c r="B256" i="1"/>
  <c r="AE256" i="1" s="1"/>
  <c r="AH255" i="1"/>
  <c r="B255" i="1"/>
  <c r="AD255" i="1" s="1"/>
  <c r="AH254" i="1"/>
  <c r="B254" i="1"/>
  <c r="AD254" i="1" s="1"/>
  <c r="AH253" i="1"/>
  <c r="AE253" i="1"/>
  <c r="B253" i="1"/>
  <c r="AD253" i="1" s="1"/>
  <c r="A253" i="1"/>
  <c r="AH252" i="1"/>
  <c r="AE252" i="1"/>
  <c r="B252" i="1"/>
  <c r="AH251" i="1"/>
  <c r="AF251" i="1"/>
  <c r="B251" i="1"/>
  <c r="AD251" i="1" s="1"/>
  <c r="AH250" i="1"/>
  <c r="AD250" i="1"/>
  <c r="B250" i="1"/>
  <c r="AE250" i="1" s="1"/>
  <c r="AH249" i="1"/>
  <c r="AE249" i="1"/>
  <c r="B249" i="1"/>
  <c r="AH248" i="1"/>
  <c r="B248" i="1"/>
  <c r="AE248" i="1" s="1"/>
  <c r="AH247" i="1"/>
  <c r="B247" i="1"/>
  <c r="AD247" i="1" s="1"/>
  <c r="AH246" i="1"/>
  <c r="B246" i="1"/>
  <c r="AD246" i="1" s="1"/>
  <c r="AH245" i="1"/>
  <c r="B245" i="1"/>
  <c r="AD245" i="1" s="1"/>
  <c r="A245" i="1"/>
  <c r="AH244" i="1"/>
  <c r="B244" i="1"/>
  <c r="AE244" i="1" s="1"/>
  <c r="AH243" i="1"/>
  <c r="B243" i="1"/>
  <c r="AH242" i="1"/>
  <c r="B242" i="1"/>
  <c r="AD242" i="1" s="1"/>
  <c r="AH241" i="1"/>
  <c r="AF241" i="1" s="1"/>
  <c r="B241" i="1"/>
  <c r="A241" i="1" s="1"/>
  <c r="AH240" i="1"/>
  <c r="B240" i="1"/>
  <c r="AE240" i="1" s="1"/>
  <c r="AH239" i="1"/>
  <c r="B239" i="1"/>
  <c r="AD239" i="1" s="1"/>
  <c r="AH238" i="1"/>
  <c r="B238" i="1"/>
  <c r="AD238" i="1" s="1"/>
  <c r="AH237" i="1"/>
  <c r="B237" i="1"/>
  <c r="AD237" i="1" s="1"/>
  <c r="A237" i="1"/>
  <c r="AH236" i="1"/>
  <c r="B236" i="1"/>
  <c r="AE236" i="1" s="1"/>
  <c r="AH235" i="1"/>
  <c r="B235" i="1"/>
  <c r="AH234" i="1"/>
  <c r="B234" i="1"/>
  <c r="AD234" i="1" s="1"/>
  <c r="AH233" i="1"/>
  <c r="B233" i="1"/>
  <c r="A233" i="1"/>
  <c r="AH232" i="1"/>
  <c r="B232" i="1"/>
  <c r="AE232" i="1" s="1"/>
  <c r="AH231" i="1"/>
  <c r="B231" i="1"/>
  <c r="AD231" i="1" s="1"/>
  <c r="AH230" i="1"/>
  <c r="B230" i="1"/>
  <c r="AD230" i="1" s="1"/>
  <c r="AH229" i="1"/>
  <c r="AE229" i="1"/>
  <c r="B229" i="1"/>
  <c r="AD229" i="1" s="1"/>
  <c r="A229" i="1"/>
  <c r="AH228" i="1"/>
  <c r="AE228" i="1"/>
  <c r="B228" i="1"/>
  <c r="AH227" i="1"/>
  <c r="B227" i="1"/>
  <c r="AD227" i="1" s="1"/>
  <c r="AH226" i="1"/>
  <c r="B226" i="1"/>
  <c r="AE226" i="1" s="1"/>
  <c r="AH225" i="1"/>
  <c r="B225" i="1"/>
  <c r="AH224" i="1"/>
  <c r="B224" i="1"/>
  <c r="AE224" i="1" s="1"/>
  <c r="AH223" i="1"/>
  <c r="B223" i="1"/>
  <c r="AD223" i="1" s="1"/>
  <c r="AH222" i="1"/>
  <c r="B222" i="1"/>
  <c r="AD222" i="1" s="1"/>
  <c r="AH221" i="1"/>
  <c r="B221" i="1"/>
  <c r="AD221" i="1" s="1"/>
  <c r="A221" i="1"/>
  <c r="AH220" i="1"/>
  <c r="B220" i="1"/>
  <c r="AE220" i="1" s="1"/>
  <c r="AH219" i="1"/>
  <c r="B219" i="1"/>
  <c r="AH218" i="1"/>
  <c r="B218" i="1"/>
  <c r="AD218" i="1" s="1"/>
  <c r="AH217" i="1"/>
  <c r="B217" i="1"/>
  <c r="AF217" i="1" s="1"/>
  <c r="A217" i="1"/>
  <c r="AH216" i="1"/>
  <c r="B216" i="1"/>
  <c r="AE216" i="1" s="1"/>
  <c r="AH215" i="1"/>
  <c r="B215" i="1"/>
  <c r="AD215" i="1" s="1"/>
  <c r="AH214" i="1"/>
  <c r="B214" i="1"/>
  <c r="AD214" i="1" s="1"/>
  <c r="AH213" i="1"/>
  <c r="AE213" i="1"/>
  <c r="B213" i="1"/>
  <c r="AD213" i="1" s="1"/>
  <c r="A213" i="1"/>
  <c r="AH212" i="1"/>
  <c r="AE212" i="1"/>
  <c r="B212" i="1"/>
  <c r="AH211" i="1"/>
  <c r="B211" i="1"/>
  <c r="AD211" i="1" s="1"/>
  <c r="AH210" i="1"/>
  <c r="B210" i="1"/>
  <c r="AD210" i="1" s="1"/>
  <c r="AH209" i="1"/>
  <c r="B209" i="1"/>
  <c r="AF209" i="1" s="1"/>
  <c r="AH208" i="1"/>
  <c r="B208" i="1"/>
  <c r="AE208" i="1" s="1"/>
  <c r="AH207" i="1"/>
  <c r="B207" i="1"/>
  <c r="AD207" i="1" s="1"/>
  <c r="AH206" i="1"/>
  <c r="B206" i="1"/>
  <c r="AD206" i="1" s="1"/>
  <c r="AH205" i="1"/>
  <c r="AE205" i="1"/>
  <c r="B205" i="1"/>
  <c r="AD205" i="1" s="1"/>
  <c r="A205" i="1"/>
  <c r="AH204" i="1"/>
  <c r="AE204" i="1"/>
  <c r="B204" i="1"/>
  <c r="AH203" i="1"/>
  <c r="B203" i="1"/>
  <c r="AH202" i="1"/>
  <c r="B202" i="1"/>
  <c r="AD202" i="1" s="1"/>
  <c r="AH201" i="1"/>
  <c r="AF201" i="1"/>
  <c r="B201" i="1"/>
  <c r="A201" i="1"/>
  <c r="AH200" i="1"/>
  <c r="B200" i="1"/>
  <c r="AE200" i="1" s="1"/>
  <c r="AH199" i="1"/>
  <c r="B199" i="1"/>
  <c r="AD199" i="1" s="1"/>
  <c r="AH198" i="1"/>
  <c r="B198" i="1"/>
  <c r="AD198" i="1" s="1"/>
  <c r="AH197" i="1"/>
  <c r="AE197" i="1"/>
  <c r="B197" i="1"/>
  <c r="AD197" i="1" s="1"/>
  <c r="A197" i="1"/>
  <c r="AH196" i="1"/>
  <c r="AE196" i="1"/>
  <c r="B196" i="1"/>
  <c r="AH195" i="1"/>
  <c r="B195" i="1"/>
  <c r="AD195" i="1" s="1"/>
  <c r="AH194" i="1"/>
  <c r="AE194" i="1"/>
  <c r="B194" i="1"/>
  <c r="AD194" i="1" s="1"/>
  <c r="AH193" i="1"/>
  <c r="AF193" i="1"/>
  <c r="B193" i="1"/>
  <c r="AE193" i="1" s="1"/>
  <c r="AH192" i="1"/>
  <c r="B192" i="1"/>
  <c r="AE192" i="1" s="1"/>
  <c r="AH191" i="1"/>
  <c r="B191" i="1"/>
  <c r="AD191" i="1" s="1"/>
  <c r="AH190" i="1"/>
  <c r="AD190" i="1"/>
  <c r="B190" i="1"/>
  <c r="AH189" i="1"/>
  <c r="B189" i="1"/>
  <c r="AD189" i="1" s="1"/>
  <c r="AH188" i="1"/>
  <c r="B188" i="1"/>
  <c r="AE188" i="1" s="1"/>
  <c r="AH187" i="1"/>
  <c r="B187" i="1"/>
  <c r="AH186" i="1"/>
  <c r="AE186" i="1"/>
  <c r="B186" i="1"/>
  <c r="AD186" i="1" s="1"/>
  <c r="AH185" i="1"/>
  <c r="B185" i="1"/>
  <c r="A185" i="1" s="1"/>
  <c r="AH184" i="1"/>
  <c r="B184" i="1"/>
  <c r="AE184" i="1" s="1"/>
  <c r="AH183" i="1"/>
  <c r="B183" i="1"/>
  <c r="AD183" i="1" s="1"/>
  <c r="AH182" i="1"/>
  <c r="B182" i="1"/>
  <c r="AD182" i="1" s="1"/>
  <c r="AH181" i="1"/>
  <c r="B181" i="1"/>
  <c r="AD181" i="1" s="1"/>
  <c r="A181" i="1"/>
  <c r="AH180" i="1"/>
  <c r="B180" i="1"/>
  <c r="AE180" i="1" s="1"/>
  <c r="AH179" i="1"/>
  <c r="B179" i="1"/>
  <c r="AD179" i="1" s="1"/>
  <c r="AH178" i="1"/>
  <c r="AE178" i="1"/>
  <c r="B178" i="1"/>
  <c r="AD178" i="1" s="1"/>
  <c r="AH177" i="1"/>
  <c r="AF177" i="1"/>
  <c r="B177" i="1"/>
  <c r="AD177" i="1" s="1"/>
  <c r="A177" i="1"/>
  <c r="AH176" i="1"/>
  <c r="B176" i="1"/>
  <c r="AE176" i="1" s="1"/>
  <c r="AH175" i="1"/>
  <c r="B175" i="1"/>
  <c r="AD175" i="1" s="1"/>
  <c r="AH174" i="1"/>
  <c r="B174" i="1"/>
  <c r="AD174" i="1" s="1"/>
  <c r="AH173" i="1"/>
  <c r="AE173" i="1"/>
  <c r="B173" i="1"/>
  <c r="AD173" i="1" s="1"/>
  <c r="A173" i="1"/>
  <c r="AH172" i="1"/>
  <c r="AE172" i="1"/>
  <c r="B172" i="1"/>
  <c r="AH171" i="1"/>
  <c r="B171" i="1"/>
  <c r="AD171" i="1" s="1"/>
  <c r="AH170" i="1"/>
  <c r="B170" i="1"/>
  <c r="AE170" i="1" s="1"/>
  <c r="AH169" i="1"/>
  <c r="B169" i="1"/>
  <c r="AD169" i="1" s="1"/>
  <c r="AH168" i="1"/>
  <c r="B168" i="1"/>
  <c r="AE168" i="1" s="1"/>
  <c r="AH167" i="1"/>
  <c r="B167" i="1"/>
  <c r="AD167" i="1" s="1"/>
  <c r="AH166" i="1"/>
  <c r="B166" i="1"/>
  <c r="AD166" i="1" s="1"/>
  <c r="AH165" i="1"/>
  <c r="B165" i="1"/>
  <c r="AD165" i="1" s="1"/>
  <c r="A165" i="1"/>
  <c r="AH164" i="1"/>
  <c r="B164" i="1"/>
  <c r="AE164" i="1" s="1"/>
  <c r="AH163" i="1"/>
  <c r="B163" i="1"/>
  <c r="AD163" i="1" s="1"/>
  <c r="AH162" i="1"/>
  <c r="AE162" i="1"/>
  <c r="B162" i="1"/>
  <c r="AD162" i="1" s="1"/>
  <c r="AH161" i="1"/>
  <c r="AF161" i="1"/>
  <c r="B161" i="1"/>
  <c r="AD161" i="1" s="1"/>
  <c r="A161" i="1"/>
  <c r="AH160" i="1"/>
  <c r="B160" i="1"/>
  <c r="AE160" i="1" s="1"/>
  <c r="AH159" i="1"/>
  <c r="B159" i="1"/>
  <c r="AD159" i="1" s="1"/>
  <c r="AH158" i="1"/>
  <c r="B158" i="1"/>
  <c r="AD158" i="1" s="1"/>
  <c r="AH157" i="1"/>
  <c r="AE157" i="1"/>
  <c r="B157" i="1"/>
  <c r="AD157" i="1" s="1"/>
  <c r="A157" i="1"/>
  <c r="AH156" i="1"/>
  <c r="AE156" i="1"/>
  <c r="B156" i="1"/>
  <c r="AH155" i="1"/>
  <c r="B155" i="1"/>
  <c r="AD155" i="1" s="1"/>
  <c r="AH154" i="1"/>
  <c r="B154" i="1"/>
  <c r="AE154" i="1" s="1"/>
  <c r="AH153" i="1"/>
  <c r="B153" i="1"/>
  <c r="AD153" i="1" s="1"/>
  <c r="AH152" i="1"/>
  <c r="B152" i="1"/>
  <c r="AE152" i="1" s="1"/>
  <c r="AH151" i="1"/>
  <c r="B151" i="1"/>
  <c r="AD151" i="1" s="1"/>
  <c r="AH150" i="1"/>
  <c r="B150" i="1"/>
  <c r="AD150" i="1" s="1"/>
  <c r="AH149" i="1"/>
  <c r="B149" i="1"/>
  <c r="AD149" i="1" s="1"/>
  <c r="A149" i="1"/>
  <c r="AH148" i="1"/>
  <c r="B148" i="1"/>
  <c r="AE148" i="1" s="1"/>
  <c r="AH147" i="1"/>
  <c r="B147" i="1"/>
  <c r="AD147" i="1" s="1"/>
  <c r="AH146" i="1"/>
  <c r="AE146" i="1"/>
  <c r="B146" i="1"/>
  <c r="AD146" i="1" s="1"/>
  <c r="AH145" i="1"/>
  <c r="B145" i="1"/>
  <c r="AD145" i="1" s="1"/>
  <c r="AH144" i="1"/>
  <c r="B144" i="1"/>
  <c r="AE144" i="1" s="1"/>
  <c r="AH143" i="1"/>
  <c r="B143" i="1"/>
  <c r="AE143" i="1" s="1"/>
  <c r="AH142" i="1"/>
  <c r="B142" i="1"/>
  <c r="AH141" i="1"/>
  <c r="B141" i="1"/>
  <c r="AH140" i="1"/>
  <c r="B140" i="1"/>
  <c r="AH139" i="1"/>
  <c r="B139" i="1"/>
  <c r="A139" i="1" s="1"/>
  <c r="AH138" i="1"/>
  <c r="B138" i="1"/>
  <c r="AE138" i="1" s="1"/>
  <c r="A138" i="1"/>
  <c r="AH137" i="1"/>
  <c r="B137" i="1"/>
  <c r="AE137" i="1" s="1"/>
  <c r="AH136" i="1"/>
  <c r="B136" i="1"/>
  <c r="A136" i="1"/>
  <c r="AH135" i="1"/>
  <c r="B135" i="1"/>
  <c r="AH134" i="1"/>
  <c r="B134" i="1"/>
  <c r="A134" i="1"/>
  <c r="AH133" i="1"/>
  <c r="B133" i="1"/>
  <c r="AH132" i="1"/>
  <c r="B132" i="1"/>
  <c r="AD132" i="1" s="1"/>
  <c r="AH131" i="1"/>
  <c r="AD131" i="1"/>
  <c r="B131" i="1"/>
  <c r="AE131" i="1" s="1"/>
  <c r="AH130" i="1"/>
  <c r="B130" i="1"/>
  <c r="A130" i="1" s="1"/>
  <c r="AH129" i="1"/>
  <c r="B129" i="1"/>
  <c r="AE129" i="1" s="1"/>
  <c r="AH128" i="1"/>
  <c r="B128" i="1"/>
  <c r="AH127" i="1"/>
  <c r="B127" i="1"/>
  <c r="AH126" i="1"/>
  <c r="B126" i="1"/>
  <c r="AD126" i="1" s="1"/>
  <c r="A126" i="1"/>
  <c r="AH125" i="1"/>
  <c r="B125" i="1"/>
  <c r="AH124" i="1"/>
  <c r="B124" i="1"/>
  <c r="AD124" i="1" s="1"/>
  <c r="AH123" i="1"/>
  <c r="AE123" i="1"/>
  <c r="B123" i="1"/>
  <c r="AD123" i="1" s="1"/>
  <c r="AH122" i="1"/>
  <c r="AF122" i="1"/>
  <c r="B122" i="1"/>
  <c r="AH121" i="1"/>
  <c r="AE121" i="1"/>
  <c r="B121" i="1"/>
  <c r="AH120" i="1"/>
  <c r="B120" i="1"/>
  <c r="AD120" i="1" s="1"/>
  <c r="AH119" i="1"/>
  <c r="B119" i="1"/>
  <c r="AF119" i="1" s="1"/>
  <c r="A119" i="1"/>
  <c r="AH118" i="1"/>
  <c r="B118" i="1"/>
  <c r="AH117" i="1"/>
  <c r="AF117" i="1"/>
  <c r="B117" i="1"/>
  <c r="AH116" i="1"/>
  <c r="AF116" i="1"/>
  <c r="AE116" i="1"/>
  <c r="B116" i="1"/>
  <c r="AD116" i="1" s="1"/>
  <c r="A116" i="1"/>
  <c r="AH115" i="1"/>
  <c r="B115" i="1"/>
  <c r="A115" i="1" s="1"/>
  <c r="AH114" i="1"/>
  <c r="AE114" i="1"/>
  <c r="AD114" i="1"/>
  <c r="B114" i="1"/>
  <c r="AH113" i="1"/>
  <c r="B113" i="1"/>
  <c r="AH112" i="1"/>
  <c r="AF112" i="1"/>
  <c r="B112" i="1"/>
  <c r="AD112" i="1" s="1"/>
  <c r="AH111" i="1"/>
  <c r="B111" i="1"/>
  <c r="A111" i="1"/>
  <c r="AH110" i="1"/>
  <c r="AE110" i="1"/>
  <c r="B110" i="1"/>
  <c r="AH109" i="1"/>
  <c r="AF109" i="1"/>
  <c r="B109" i="1"/>
  <c r="AH108" i="1"/>
  <c r="AE108" i="1"/>
  <c r="B108" i="1"/>
  <c r="AD108" i="1" s="1"/>
  <c r="A108" i="1"/>
  <c r="AH107" i="1"/>
  <c r="B107" i="1"/>
  <c r="AH106" i="1"/>
  <c r="AD106" i="1"/>
  <c r="B106" i="1"/>
  <c r="AE106" i="1" s="1"/>
  <c r="AH105" i="1"/>
  <c r="B105" i="1"/>
  <c r="AH104" i="1"/>
  <c r="B104" i="1"/>
  <c r="AD104" i="1" s="1"/>
  <c r="AH103" i="1"/>
  <c r="B103" i="1"/>
  <c r="A103" i="1"/>
  <c r="AH102" i="1"/>
  <c r="B102" i="1"/>
  <c r="AH101" i="1"/>
  <c r="AF101" i="1"/>
  <c r="B101" i="1"/>
  <c r="AH100" i="1"/>
  <c r="AF100" i="1"/>
  <c r="AE100" i="1"/>
  <c r="B100" i="1"/>
  <c r="AD100" i="1" s="1"/>
  <c r="A100" i="1"/>
  <c r="AH99" i="1"/>
  <c r="B99" i="1"/>
  <c r="A99" i="1" s="1"/>
  <c r="AH98" i="1"/>
  <c r="AE98" i="1"/>
  <c r="AD98" i="1"/>
  <c r="B98" i="1"/>
  <c r="AH97" i="1"/>
  <c r="B97" i="1"/>
  <c r="AH96" i="1"/>
  <c r="AF96" i="1"/>
  <c r="B96" i="1"/>
  <c r="AD96" i="1" s="1"/>
  <c r="AH95" i="1"/>
  <c r="B95" i="1"/>
  <c r="A95" i="1"/>
  <c r="AH94" i="1"/>
  <c r="AE94" i="1"/>
  <c r="B94" i="1"/>
  <c r="AH93" i="1"/>
  <c r="AF93" i="1"/>
  <c r="B93" i="1"/>
  <c r="AH92" i="1"/>
  <c r="AE92" i="1"/>
  <c r="B92" i="1"/>
  <c r="AD92" i="1" s="1"/>
  <c r="A92" i="1"/>
  <c r="AH91" i="1"/>
  <c r="B91" i="1"/>
  <c r="AH90" i="1"/>
  <c r="AD90" i="1"/>
  <c r="B90" i="1"/>
  <c r="AE90" i="1" s="1"/>
  <c r="AH89" i="1"/>
  <c r="B89" i="1"/>
  <c r="AF89" i="1" s="1"/>
  <c r="AH88" i="1"/>
  <c r="B88" i="1"/>
  <c r="AD88" i="1" s="1"/>
  <c r="AH87" i="1"/>
  <c r="B87" i="1"/>
  <c r="A87" i="1"/>
  <c r="AH86" i="1"/>
  <c r="B86" i="1"/>
  <c r="AD86" i="1" s="1"/>
  <c r="AH85" i="1"/>
  <c r="AF85" i="1"/>
  <c r="B85" i="1"/>
  <c r="AH84" i="1"/>
  <c r="AF84" i="1" s="1"/>
  <c r="B84" i="1"/>
  <c r="A84" i="1"/>
  <c r="AH83" i="1"/>
  <c r="B83" i="1"/>
  <c r="A83" i="1" s="1"/>
  <c r="AH82" i="1"/>
  <c r="AE82" i="1" s="1"/>
  <c r="B82" i="1"/>
  <c r="AH81" i="1"/>
  <c r="B81" i="1"/>
  <c r="AH80" i="1"/>
  <c r="AF80" i="1"/>
  <c r="B80" i="1"/>
  <c r="AD80" i="1" s="1"/>
  <c r="AH79" i="1"/>
  <c r="B79" i="1"/>
  <c r="A79" i="1"/>
  <c r="AH78" i="1"/>
  <c r="AE78" i="1"/>
  <c r="B78" i="1"/>
  <c r="AH77" i="1"/>
  <c r="B77" i="1"/>
  <c r="AF77" i="1" s="1"/>
  <c r="AH76" i="1"/>
  <c r="B76" i="1"/>
  <c r="AD76" i="1" s="1"/>
  <c r="AH75" i="1"/>
  <c r="B75" i="1"/>
  <c r="A75" i="1"/>
  <c r="AH74" i="1"/>
  <c r="B74" i="1"/>
  <c r="AE74" i="1" s="1"/>
  <c r="AH73" i="1"/>
  <c r="B73" i="1"/>
  <c r="AF73" i="1" s="1"/>
  <c r="AH72" i="1"/>
  <c r="B72" i="1"/>
  <c r="AD72" i="1" s="1"/>
  <c r="A72" i="1"/>
  <c r="AH71" i="1"/>
  <c r="B71" i="1"/>
  <c r="A71" i="1"/>
  <c r="AH70" i="1"/>
  <c r="B70" i="1"/>
  <c r="AD70" i="1" s="1"/>
  <c r="AH69" i="1"/>
  <c r="AF69" i="1"/>
  <c r="B69" i="1"/>
  <c r="AH68" i="1"/>
  <c r="AE68" i="1" s="1"/>
  <c r="AF68" i="1"/>
  <c r="B68" i="1"/>
  <c r="A68" i="1"/>
  <c r="AH67" i="1"/>
  <c r="B67" i="1"/>
  <c r="A67" i="1" s="1"/>
  <c r="AH66" i="1"/>
  <c r="AD66" i="1" s="1"/>
  <c r="AE66" i="1"/>
  <c r="B66" i="1"/>
  <c r="AH65" i="1"/>
  <c r="AF65" i="1"/>
  <c r="B65" i="1"/>
  <c r="AH64" i="1"/>
  <c r="AF64" i="1"/>
  <c r="AE64" i="1"/>
  <c r="B64" i="1"/>
  <c r="AD64" i="1" s="1"/>
  <c r="AH63" i="1"/>
  <c r="B63" i="1"/>
  <c r="AH62" i="1"/>
  <c r="AE62" i="1"/>
  <c r="AD62" i="1"/>
  <c r="B62" i="1"/>
  <c r="AH61" i="1"/>
  <c r="B61" i="1"/>
  <c r="AH60" i="1"/>
  <c r="B60" i="1"/>
  <c r="AD60" i="1" s="1"/>
  <c r="AH59" i="1"/>
  <c r="B59" i="1"/>
  <c r="A59" i="1"/>
  <c r="AH58" i="1"/>
  <c r="B58" i="1"/>
  <c r="AE58" i="1" s="1"/>
  <c r="AH57" i="1"/>
  <c r="B57" i="1"/>
  <c r="AF57" i="1" s="1"/>
  <c r="AH56" i="1"/>
  <c r="B56" i="1"/>
  <c r="AE56" i="1" s="1"/>
  <c r="A56" i="1"/>
  <c r="AH55" i="1"/>
  <c r="B55" i="1"/>
  <c r="A55" i="1"/>
  <c r="AH54" i="1"/>
  <c r="B54" i="1"/>
  <c r="AD54" i="1" s="1"/>
  <c r="AH53" i="1"/>
  <c r="AF53" i="1"/>
  <c r="B53" i="1"/>
  <c r="AH52" i="1"/>
  <c r="AF52" i="1"/>
  <c r="AE52" i="1"/>
  <c r="B52" i="1"/>
  <c r="AD52" i="1" s="1"/>
  <c r="A52" i="1"/>
  <c r="AH51" i="1"/>
  <c r="B51" i="1"/>
  <c r="A51" i="1" s="1"/>
  <c r="AH50" i="1"/>
  <c r="AE50" i="1"/>
  <c r="AD50" i="1"/>
  <c r="B50" i="1"/>
  <c r="AH49" i="1"/>
  <c r="AF49" i="1"/>
  <c r="B49" i="1"/>
  <c r="AH48" i="1"/>
  <c r="AF48" i="1"/>
  <c r="AE48" i="1"/>
  <c r="B48" i="1"/>
  <c r="AD48" i="1" s="1"/>
  <c r="AH47" i="1"/>
  <c r="B47" i="1"/>
  <c r="AH46" i="1"/>
  <c r="AE46" i="1"/>
  <c r="AD46" i="1"/>
  <c r="B46" i="1"/>
  <c r="AH45" i="1"/>
  <c r="B45" i="1"/>
  <c r="AH44" i="1"/>
  <c r="B44" i="1"/>
  <c r="AD44" i="1" s="1"/>
  <c r="AH43" i="1"/>
  <c r="B43" i="1"/>
  <c r="A43" i="1"/>
  <c r="AH42" i="1"/>
  <c r="B42" i="1"/>
  <c r="AE42" i="1" s="1"/>
  <c r="AH41" i="1"/>
  <c r="B41" i="1"/>
  <c r="AF41" i="1" s="1"/>
  <c r="AH40" i="1"/>
  <c r="B40" i="1"/>
  <c r="AD40" i="1" s="1"/>
  <c r="A40" i="1"/>
  <c r="AH39" i="1"/>
  <c r="B39" i="1"/>
  <c r="A39" i="1"/>
  <c r="AH38" i="1"/>
  <c r="B38" i="1"/>
  <c r="AD38" i="1" s="1"/>
  <c r="AH37" i="1"/>
  <c r="AF37" i="1"/>
  <c r="B37" i="1"/>
  <c r="AH36" i="1"/>
  <c r="AF36" i="1"/>
  <c r="AE36" i="1"/>
  <c r="B36" i="1"/>
  <c r="AD36" i="1" s="1"/>
  <c r="A36" i="1"/>
  <c r="AH35" i="1"/>
  <c r="B35" i="1"/>
  <c r="A35" i="1" s="1"/>
  <c r="AH34" i="1"/>
  <c r="AE34" i="1"/>
  <c r="AD34" i="1"/>
  <c r="B34" i="1"/>
  <c r="AH33" i="1"/>
  <c r="AF33" i="1"/>
  <c r="B33" i="1"/>
  <c r="AH32" i="1"/>
  <c r="AF32" i="1"/>
  <c r="AE32" i="1"/>
  <c r="B32" i="1"/>
  <c r="AD32" i="1" s="1"/>
  <c r="AH31" i="1"/>
  <c r="B31" i="1"/>
  <c r="AH30" i="1"/>
  <c r="AE30" i="1"/>
  <c r="AD30" i="1"/>
  <c r="B30" i="1"/>
  <c r="AH29" i="1"/>
  <c r="B29" i="1"/>
  <c r="AH28" i="1"/>
  <c r="B28" i="1"/>
  <c r="AD28" i="1" s="1"/>
  <c r="AH27" i="1"/>
  <c r="B27" i="1"/>
  <c r="A27" i="1"/>
  <c r="AH26" i="1"/>
  <c r="B26" i="1"/>
  <c r="AE26" i="1" s="1"/>
  <c r="AH25" i="1"/>
  <c r="B25" i="1"/>
  <c r="AF25" i="1" s="1"/>
  <c r="AH24" i="1"/>
  <c r="AF24" i="1"/>
  <c r="AE24" i="1"/>
  <c r="AD24" i="1"/>
  <c r="A24" i="1"/>
  <c r="AH23" i="1"/>
  <c r="B23" i="1"/>
  <c r="AF23" i="1" s="1"/>
  <c r="A23" i="1"/>
  <c r="AH22" i="1"/>
  <c r="B22" i="1"/>
  <c r="AF22" i="1" s="1"/>
  <c r="AH21" i="1"/>
  <c r="AF21" i="1"/>
  <c r="AE21" i="1"/>
  <c r="B21" i="1"/>
  <c r="AD21" i="1" s="1"/>
  <c r="A21" i="1"/>
  <c r="AH20" i="1"/>
  <c r="B20" i="1"/>
  <c r="AF20" i="1" s="1"/>
  <c r="AH19" i="1"/>
  <c r="AF19" i="1"/>
  <c r="AE19" i="1"/>
  <c r="B19" i="1"/>
  <c r="AH18" i="1"/>
  <c r="B18" i="1"/>
  <c r="AF18" i="1" s="1"/>
  <c r="AH17" i="1"/>
  <c r="AE17" i="1"/>
  <c r="B17" i="1"/>
  <c r="A17" i="1"/>
  <c r="AH16" i="1"/>
  <c r="B16" i="1"/>
  <c r="AF16" i="1" s="1"/>
  <c r="AH15" i="1"/>
  <c r="B15" i="1"/>
  <c r="AH14" i="1"/>
  <c r="B14" i="1"/>
  <c r="AF14" i="1" s="1"/>
  <c r="AH13" i="1"/>
  <c r="AF13" i="1"/>
  <c r="AE13" i="1"/>
  <c r="B13" i="1"/>
  <c r="AD13" i="1" s="1"/>
  <c r="A13" i="1"/>
  <c r="AH12" i="1"/>
  <c r="B12" i="1"/>
  <c r="AF12" i="1" s="1"/>
  <c r="AH11" i="1"/>
  <c r="AF11" i="1"/>
  <c r="AE11" i="1"/>
  <c r="B11" i="1"/>
  <c r="AH10" i="1"/>
  <c r="B10" i="1"/>
  <c r="AF10" i="1" s="1"/>
  <c r="AH9" i="1"/>
  <c r="B9" i="1"/>
  <c r="AE9" i="1" s="1"/>
  <c r="A9" i="1"/>
  <c r="AH8" i="1"/>
  <c r="B8" i="1"/>
  <c r="AF8" i="1" s="1"/>
  <c r="AH7" i="1"/>
  <c r="AF7" i="1"/>
  <c r="B7" i="1"/>
  <c r="A7" i="1" s="1"/>
  <c r="AH6" i="1"/>
  <c r="B6" i="1"/>
  <c r="AF6" i="1" s="1"/>
  <c r="AH5" i="1"/>
  <c r="AF5" i="1"/>
  <c r="AE5" i="1"/>
  <c r="B5" i="1"/>
  <c r="AD5" i="1" s="1"/>
  <c r="A5" i="1"/>
  <c r="AH4" i="1"/>
  <c r="B4" i="1"/>
  <c r="AF4" i="1" s="1"/>
  <c r="AH3" i="1"/>
  <c r="B3" i="1"/>
  <c r="AE3" i="1" s="1"/>
  <c r="AH2" i="1"/>
  <c r="B2" i="1"/>
  <c r="AF2" i="1" s="1"/>
  <c r="AF102" i="1" l="1"/>
  <c r="A102" i="1"/>
  <c r="AE105" i="1"/>
  <c r="A105" i="1"/>
  <c r="AE107" i="1"/>
  <c r="AF107" i="1"/>
  <c r="AF118" i="1"/>
  <c r="A118" i="1"/>
  <c r="AD128" i="1"/>
  <c r="AF128" i="1"/>
  <c r="AD11" i="1"/>
  <c r="A11" i="1"/>
  <c r="AD17" i="1"/>
  <c r="AF17" i="1"/>
  <c r="AF28" i="1"/>
  <c r="A32" i="1"/>
  <c r="AF34" i="1"/>
  <c r="A34" i="1"/>
  <c r="AE37" i="1"/>
  <c r="A37" i="1"/>
  <c r="AE39" i="1"/>
  <c r="AF39" i="1"/>
  <c r="AE40" i="1"/>
  <c r="AF44" i="1"/>
  <c r="A48" i="1"/>
  <c r="AF50" i="1"/>
  <c r="A50" i="1"/>
  <c r="AE53" i="1"/>
  <c r="A53" i="1"/>
  <c r="AE55" i="1"/>
  <c r="AF55" i="1"/>
  <c r="AF60" i="1"/>
  <c r="A64" i="1"/>
  <c r="AF66" i="1"/>
  <c r="A66" i="1"/>
  <c r="AD68" i="1"/>
  <c r="AE69" i="1"/>
  <c r="A69" i="1"/>
  <c r="AE71" i="1"/>
  <c r="AF71" i="1"/>
  <c r="AE72" i="1"/>
  <c r="AF76" i="1"/>
  <c r="A80" i="1"/>
  <c r="AF82" i="1"/>
  <c r="A82" i="1"/>
  <c r="AD84" i="1"/>
  <c r="AE85" i="1"/>
  <c r="A85" i="1"/>
  <c r="AE87" i="1"/>
  <c r="AF87" i="1"/>
  <c r="AE88" i="1"/>
  <c r="AF92" i="1"/>
  <c r="A96" i="1"/>
  <c r="AF98" i="1"/>
  <c r="A98" i="1"/>
  <c r="AE101" i="1"/>
  <c r="A101" i="1"/>
  <c r="AD102" i="1"/>
  <c r="AE103" i="1"/>
  <c r="AF103" i="1"/>
  <c r="AE104" i="1"/>
  <c r="AF105" i="1"/>
  <c r="AF108" i="1"/>
  <c r="A112" i="1"/>
  <c r="AF114" i="1"/>
  <c r="A114" i="1"/>
  <c r="AE117" i="1"/>
  <c r="A117" i="1"/>
  <c r="AD118" i="1"/>
  <c r="AF120" i="1"/>
  <c r="AD15" i="1"/>
  <c r="AE15" i="1"/>
  <c r="AF26" i="1"/>
  <c r="A26" i="1"/>
  <c r="AE29" i="1"/>
  <c r="A29" i="1"/>
  <c r="AE31" i="1"/>
  <c r="AF31" i="1"/>
  <c r="AF42" i="1"/>
  <c r="A42" i="1"/>
  <c r="AE45" i="1"/>
  <c r="A45" i="1"/>
  <c r="AE47" i="1"/>
  <c r="AF47" i="1"/>
  <c r="AF58" i="1"/>
  <c r="A58" i="1"/>
  <c r="AE61" i="1"/>
  <c r="A61" i="1"/>
  <c r="AE63" i="1"/>
  <c r="AF63" i="1"/>
  <c r="AF74" i="1"/>
  <c r="A74" i="1"/>
  <c r="AD3" i="1"/>
  <c r="A3" i="1"/>
  <c r="AD9" i="1"/>
  <c r="AF9" i="1"/>
  <c r="AF15" i="1"/>
  <c r="AD23" i="1"/>
  <c r="AE23" i="1"/>
  <c r="AE25" i="1"/>
  <c r="A25" i="1"/>
  <c r="AD26" i="1"/>
  <c r="AE27" i="1"/>
  <c r="AF27" i="1"/>
  <c r="AE28" i="1"/>
  <c r="AF29" i="1"/>
  <c r="AF38" i="1"/>
  <c r="A38" i="1"/>
  <c r="AE41" i="1"/>
  <c r="A41" i="1"/>
  <c r="AD42" i="1"/>
  <c r="AE43" i="1"/>
  <c r="AF43" i="1"/>
  <c r="AE44" i="1"/>
  <c r="AF45" i="1"/>
  <c r="AF54" i="1"/>
  <c r="A54" i="1"/>
  <c r="AD56" i="1"/>
  <c r="AE57" i="1"/>
  <c r="A57" i="1"/>
  <c r="AD58" i="1"/>
  <c r="AE59" i="1"/>
  <c r="AF59" i="1"/>
  <c r="AE60" i="1"/>
  <c r="AF61" i="1"/>
  <c r="AF70" i="1"/>
  <c r="A70" i="1"/>
  <c r="AE73" i="1"/>
  <c r="A73" i="1"/>
  <c r="AD74" i="1"/>
  <c r="AE75" i="1"/>
  <c r="AF75" i="1"/>
  <c r="AE76" i="1"/>
  <c r="AF86" i="1"/>
  <c r="A86" i="1"/>
  <c r="AE89" i="1"/>
  <c r="A89" i="1"/>
  <c r="AE91" i="1"/>
  <c r="AF91" i="1"/>
  <c r="AF3" i="1"/>
  <c r="AD7" i="1"/>
  <c r="AE7" i="1"/>
  <c r="A15" i="1"/>
  <c r="AD19" i="1"/>
  <c r="A19" i="1"/>
  <c r="A28" i="1"/>
  <c r="AF30" i="1"/>
  <c r="A30" i="1"/>
  <c r="A31" i="1"/>
  <c r="AE33" i="1"/>
  <c r="A33" i="1"/>
  <c r="AE35" i="1"/>
  <c r="AF35" i="1"/>
  <c r="AE38" i="1"/>
  <c r="AF40" i="1"/>
  <c r="A44" i="1"/>
  <c r="AF46" i="1"/>
  <c r="A46" i="1"/>
  <c r="A47" i="1"/>
  <c r="AE49" i="1"/>
  <c r="A49" i="1"/>
  <c r="AE51" i="1"/>
  <c r="AF51" i="1"/>
  <c r="AE54" i="1"/>
  <c r="AF56" i="1"/>
  <c r="A60" i="1"/>
  <c r="AF62" i="1"/>
  <c r="A62" i="1"/>
  <c r="A63" i="1"/>
  <c r="AE65" i="1"/>
  <c r="A65" i="1"/>
  <c r="AE67" i="1"/>
  <c r="AF67" i="1"/>
  <c r="AE70" i="1"/>
  <c r="AF72" i="1"/>
  <c r="A76" i="1"/>
  <c r="AF78" i="1"/>
  <c r="A78" i="1"/>
  <c r="AE81" i="1"/>
  <c r="A81" i="1"/>
  <c r="AD82" i="1"/>
  <c r="AE83" i="1"/>
  <c r="AF83" i="1"/>
  <c r="AE84" i="1"/>
  <c r="AE86" i="1"/>
  <c r="AF88" i="1"/>
  <c r="AF94" i="1"/>
  <c r="A94" i="1"/>
  <c r="AE97" i="1"/>
  <c r="A97" i="1"/>
  <c r="AE99" i="1"/>
  <c r="AF99" i="1"/>
  <c r="AE102" i="1"/>
  <c r="AF104" i="1"/>
  <c r="AF110" i="1"/>
  <c r="A110" i="1"/>
  <c r="AE113" i="1"/>
  <c r="A113" i="1"/>
  <c r="AE115" i="1"/>
  <c r="AF115" i="1"/>
  <c r="AE118" i="1"/>
  <c r="AD122" i="1"/>
  <c r="A122" i="1"/>
  <c r="AD130" i="1"/>
  <c r="AF130" i="1"/>
  <c r="AF136" i="1"/>
  <c r="AF139" i="1"/>
  <c r="AE139" i="1"/>
  <c r="AD141" i="1"/>
  <c r="AF141" i="1"/>
  <c r="AE141" i="1"/>
  <c r="AE77" i="1"/>
  <c r="A77" i="1"/>
  <c r="AD78" i="1"/>
  <c r="AE79" i="1"/>
  <c r="AF79" i="1"/>
  <c r="AE80" i="1"/>
  <c r="AF81" i="1"/>
  <c r="A88" i="1"/>
  <c r="AF90" i="1"/>
  <c r="A90" i="1"/>
  <c r="A91" i="1"/>
  <c r="AE93" i="1"/>
  <c r="A93" i="1"/>
  <c r="AD94" i="1"/>
  <c r="AE95" i="1"/>
  <c r="AF95" i="1"/>
  <c r="AE96" i="1"/>
  <c r="AF97" i="1"/>
  <c r="A104" i="1"/>
  <c r="AF106" i="1"/>
  <c r="A106" i="1"/>
  <c r="A107" i="1"/>
  <c r="AE109" i="1"/>
  <c r="A109" i="1"/>
  <c r="AD110" i="1"/>
  <c r="AE111" i="1"/>
  <c r="AF111" i="1"/>
  <c r="AE112" i="1"/>
  <c r="AF113" i="1"/>
  <c r="A120" i="1"/>
  <c r="AE122" i="1"/>
  <c r="A128" i="1"/>
  <c r="AE130" i="1"/>
  <c r="AE140" i="1"/>
  <c r="AD140" i="1"/>
  <c r="AE142" i="1"/>
  <c r="AD142" i="1"/>
  <c r="AF147" i="1"/>
  <c r="A153" i="1"/>
  <c r="AE161" i="1"/>
  <c r="AF163" i="1"/>
  <c r="A169" i="1"/>
  <c r="AE177" i="1"/>
  <c r="AF179" i="1"/>
  <c r="A189" i="1"/>
  <c r="AF195" i="1"/>
  <c r="AD201" i="1"/>
  <c r="AE201" i="1"/>
  <c r="AE202" i="1"/>
  <c r="AE210" i="1"/>
  <c r="AE221" i="1"/>
  <c r="AD235" i="1"/>
  <c r="AF235" i="1"/>
  <c r="AE245" i="1"/>
  <c r="AD259" i="1"/>
  <c r="AF259" i="1"/>
  <c r="AD265" i="1"/>
  <c r="A265" i="1"/>
  <c r="A277" i="1"/>
  <c r="AE281" i="1"/>
  <c r="AD282" i="1"/>
  <c r="AF283" i="1"/>
  <c r="AD289" i="1"/>
  <c r="AE289" i="1"/>
  <c r="AF289" i="1"/>
  <c r="AD291" i="1"/>
  <c r="AF291" i="1"/>
  <c r="AD185" i="1"/>
  <c r="AE185" i="1"/>
  <c r="AD219" i="1"/>
  <c r="AF219" i="1"/>
  <c r="AD225" i="1"/>
  <c r="A225" i="1"/>
  <c r="AD243" i="1"/>
  <c r="AF243" i="1"/>
  <c r="AD249" i="1"/>
  <c r="A249" i="1"/>
  <c r="A261" i="1"/>
  <c r="AD273" i="1"/>
  <c r="AE273" i="1"/>
  <c r="AD293" i="1"/>
  <c r="A293" i="1"/>
  <c r="AE153" i="1"/>
  <c r="AD154" i="1"/>
  <c r="AF155" i="1"/>
  <c r="AE169" i="1"/>
  <c r="AD170" i="1"/>
  <c r="AF171" i="1"/>
  <c r="AF185" i="1"/>
  <c r="AE189" i="1"/>
  <c r="AD203" i="1"/>
  <c r="AF203" i="1"/>
  <c r="AD209" i="1"/>
  <c r="A209" i="1"/>
  <c r="AE225" i="1"/>
  <c r="AD226" i="1"/>
  <c r="AF227" i="1"/>
  <c r="AD233" i="1"/>
  <c r="AE233" i="1"/>
  <c r="AE234" i="1"/>
  <c r="AD257" i="1"/>
  <c r="AE257" i="1"/>
  <c r="AD290" i="1"/>
  <c r="AE290" i="1"/>
  <c r="AD144" i="1"/>
  <c r="AE149" i="1"/>
  <c r="AF153" i="1"/>
  <c r="AE165" i="1"/>
  <c r="AF169" i="1"/>
  <c r="AE181" i="1"/>
  <c r="AD187" i="1"/>
  <c r="AF187" i="1"/>
  <c r="AD193" i="1"/>
  <c r="A193" i="1"/>
  <c r="AE209" i="1"/>
  <c r="AF211" i="1"/>
  <c r="AD217" i="1"/>
  <c r="AE217" i="1"/>
  <c r="AE218" i="1"/>
  <c r="AF225" i="1"/>
  <c r="AF233" i="1"/>
  <c r="AE237" i="1"/>
  <c r="AE242" i="1"/>
  <c r="AF249" i="1"/>
  <c r="AF257" i="1"/>
  <c r="AE261" i="1"/>
  <c r="AD275" i="1"/>
  <c r="AF275" i="1"/>
  <c r="AD281" i="1"/>
  <c r="A281" i="1"/>
  <c r="AD298" i="1"/>
  <c r="AE321" i="1"/>
  <c r="AD322" i="1"/>
  <c r="AD296" i="1"/>
  <c r="AE297" i="1"/>
  <c r="AE301" i="1"/>
  <c r="AF319" i="1"/>
  <c r="AF321" i="1"/>
  <c r="AE305" i="1"/>
  <c r="A317" i="1"/>
  <c r="A321" i="1"/>
  <c r="AF125" i="1"/>
  <c r="A125" i="1"/>
  <c r="AF133" i="1"/>
  <c r="A133" i="1"/>
  <c r="AD2" i="1"/>
  <c r="AD4" i="1"/>
  <c r="AD6" i="1"/>
  <c r="AD8" i="1"/>
  <c r="AD10" i="1"/>
  <c r="AD12" i="1"/>
  <c r="AD14" i="1"/>
  <c r="AD16" i="1"/>
  <c r="AD18" i="1"/>
  <c r="AD20" i="1"/>
  <c r="AD22" i="1"/>
  <c r="AE124" i="1"/>
  <c r="AD125" i="1"/>
  <c r="AF127" i="1"/>
  <c r="A127" i="1"/>
  <c r="AE132" i="1"/>
  <c r="AD133" i="1"/>
  <c r="AD134" i="1"/>
  <c r="AF135" i="1"/>
  <c r="A135" i="1"/>
  <c r="AE2" i="1"/>
  <c r="AE4" i="1"/>
  <c r="AE6" i="1"/>
  <c r="AE8" i="1"/>
  <c r="AE10" i="1"/>
  <c r="AE12" i="1"/>
  <c r="AE14" i="1"/>
  <c r="AE16" i="1"/>
  <c r="AE18" i="1"/>
  <c r="AE20" i="1"/>
  <c r="AE22" i="1"/>
  <c r="AD25" i="1"/>
  <c r="AD27" i="1"/>
  <c r="AD29" i="1"/>
  <c r="AD31" i="1"/>
  <c r="AD33" i="1"/>
  <c r="AD35" i="1"/>
  <c r="AD37" i="1"/>
  <c r="AD39" i="1"/>
  <c r="AD41" i="1"/>
  <c r="AD43" i="1"/>
  <c r="AD45" i="1"/>
  <c r="AD47" i="1"/>
  <c r="AD49" i="1"/>
  <c r="AD51" i="1"/>
  <c r="AD53" i="1"/>
  <c r="AD55" i="1"/>
  <c r="AD57" i="1"/>
  <c r="AD59" i="1"/>
  <c r="AD61" i="1"/>
  <c r="AD63" i="1"/>
  <c r="AD65" i="1"/>
  <c r="AD67" i="1"/>
  <c r="AD69" i="1"/>
  <c r="AD71" i="1"/>
  <c r="AD73" i="1"/>
  <c r="AD75" i="1"/>
  <c r="AD77" i="1"/>
  <c r="AD79" i="1"/>
  <c r="AD81" i="1"/>
  <c r="AD83" i="1"/>
  <c r="AD85" i="1"/>
  <c r="AD87" i="1"/>
  <c r="AD89" i="1"/>
  <c r="AD91" i="1"/>
  <c r="AD93" i="1"/>
  <c r="AD95" i="1"/>
  <c r="AD97" i="1"/>
  <c r="AD99" i="1"/>
  <c r="AD101" i="1"/>
  <c r="AD103" i="1"/>
  <c r="AD105" i="1"/>
  <c r="AD107" i="1"/>
  <c r="AD109" i="1"/>
  <c r="AD111" i="1"/>
  <c r="AD113" i="1"/>
  <c r="AD115" i="1"/>
  <c r="AD117" i="1"/>
  <c r="AD119" i="1"/>
  <c r="AF121" i="1"/>
  <c r="A121" i="1"/>
  <c r="AF124" i="1"/>
  <c r="AE125" i="1"/>
  <c r="AE126" i="1"/>
  <c r="AD127" i="1"/>
  <c r="AF129" i="1"/>
  <c r="A129" i="1"/>
  <c r="AF132" i="1"/>
  <c r="AE133" i="1"/>
  <c r="AE134" i="1"/>
  <c r="AD135" i="1"/>
  <c r="AD136" i="1"/>
  <c r="AF137" i="1"/>
  <c r="A137" i="1"/>
  <c r="A2" i="1"/>
  <c r="A4" i="1"/>
  <c r="A6" i="1"/>
  <c r="A8" i="1"/>
  <c r="A10" i="1"/>
  <c r="A12" i="1"/>
  <c r="A14" i="1"/>
  <c r="A16" i="1"/>
  <c r="A18" i="1"/>
  <c r="A20" i="1"/>
  <c r="A22" i="1"/>
  <c r="AE119" i="1"/>
  <c r="AE120" i="1"/>
  <c r="AD121" i="1"/>
  <c r="AF123" i="1"/>
  <c r="A123" i="1"/>
  <c r="A124" i="1"/>
  <c r="AF126" i="1"/>
  <c r="AE127" i="1"/>
  <c r="AE128" i="1"/>
  <c r="AD129" i="1"/>
  <c r="AF131" i="1"/>
  <c r="A131" i="1"/>
  <c r="A132" i="1"/>
  <c r="AF134" i="1"/>
  <c r="AE135" i="1"/>
  <c r="AE136" i="1"/>
  <c r="AD137" i="1"/>
  <c r="AF138" i="1"/>
  <c r="AD138" i="1"/>
  <c r="AD143" i="1"/>
  <c r="A143" i="1"/>
  <c r="AF143" i="1"/>
  <c r="AD342" i="2"/>
  <c r="AE342" i="2" s="1"/>
  <c r="AD338" i="2"/>
  <c r="AE338" i="2" s="1"/>
  <c r="AD341" i="2"/>
  <c r="AE341" i="2" s="1"/>
  <c r="AD337" i="2"/>
  <c r="AE337" i="2" s="1"/>
  <c r="AD333" i="2"/>
  <c r="AE333" i="2" s="1"/>
  <c r="AD329" i="2"/>
  <c r="AE329" i="2" s="1"/>
  <c r="AD325" i="2"/>
  <c r="AE325" i="2" s="1"/>
  <c r="AD321" i="2"/>
  <c r="AE321" i="2" s="1"/>
  <c r="AD317" i="2"/>
  <c r="AE317" i="2" s="1"/>
  <c r="AD313" i="2"/>
  <c r="AE313" i="2" s="1"/>
  <c r="AD309" i="2"/>
  <c r="AE309" i="2" s="1"/>
  <c r="AD305" i="2"/>
  <c r="AE305" i="2" s="1"/>
  <c r="AD301" i="2"/>
  <c r="AE301" i="2" s="1"/>
  <c r="AD340" i="2"/>
  <c r="AE340" i="2" s="1"/>
  <c r="AD336" i="2"/>
  <c r="AE336" i="2" s="1"/>
  <c r="AD332" i="2"/>
  <c r="AE332" i="2" s="1"/>
  <c r="AD328" i="2"/>
  <c r="AE328" i="2" s="1"/>
  <c r="AD324" i="2"/>
  <c r="AE324" i="2" s="1"/>
  <c r="AD320" i="2"/>
  <c r="AE320" i="2" s="1"/>
  <c r="AD316" i="2"/>
  <c r="AE316" i="2" s="1"/>
  <c r="AD312" i="2"/>
  <c r="AE312" i="2" s="1"/>
  <c r="AD308" i="2"/>
  <c r="AE308" i="2" s="1"/>
  <c r="AD304" i="2"/>
  <c r="AE304" i="2" s="1"/>
  <c r="AD300" i="2"/>
  <c r="AE300" i="2" s="1"/>
  <c r="AD296" i="2"/>
  <c r="AE296" i="2" s="1"/>
  <c r="AD292" i="2"/>
  <c r="AE292" i="2" s="1"/>
  <c r="AD288" i="2"/>
  <c r="AE288" i="2" s="1"/>
  <c r="AD284" i="2"/>
  <c r="AE284" i="2" s="1"/>
  <c r="AD343" i="2"/>
  <c r="AE343" i="2" s="1"/>
  <c r="AD339" i="2"/>
  <c r="AE339" i="2" s="1"/>
  <c r="AD335" i="2"/>
  <c r="AE335" i="2" s="1"/>
  <c r="AD331" i="2"/>
  <c r="AE331" i="2" s="1"/>
  <c r="AD327" i="2"/>
  <c r="AE327" i="2" s="1"/>
  <c r="AD323" i="2"/>
  <c r="AE323" i="2" s="1"/>
  <c r="AD319" i="2"/>
  <c r="AE319" i="2" s="1"/>
  <c r="AD315" i="2"/>
  <c r="AE315" i="2" s="1"/>
  <c r="AD311" i="2"/>
  <c r="AE311" i="2" s="1"/>
  <c r="AD307" i="2"/>
  <c r="AE307" i="2" s="1"/>
  <c r="AD303" i="2"/>
  <c r="AE303" i="2" s="1"/>
  <c r="AD299" i="2"/>
  <c r="AE299" i="2" s="1"/>
  <c r="AD326" i="2"/>
  <c r="AE326" i="2" s="1"/>
  <c r="AD318" i="2"/>
  <c r="AE318" i="2" s="1"/>
  <c r="AD310" i="2"/>
  <c r="AE310" i="2" s="1"/>
  <c r="AD302" i="2"/>
  <c r="AE302" i="2" s="1"/>
  <c r="AD291" i="2"/>
  <c r="AE291" i="2" s="1"/>
  <c r="AD290" i="2"/>
  <c r="AE290" i="2" s="1"/>
  <c r="AD283" i="2"/>
  <c r="AE283" i="2" s="1"/>
  <c r="AD279" i="2"/>
  <c r="AE279" i="2" s="1"/>
  <c r="AD275" i="2"/>
  <c r="AE275" i="2" s="1"/>
  <c r="AD271" i="2"/>
  <c r="AE271" i="2" s="1"/>
  <c r="AD267" i="2"/>
  <c r="AE267" i="2" s="1"/>
  <c r="AD263" i="2"/>
  <c r="AE263" i="2" s="1"/>
  <c r="AD259" i="2"/>
  <c r="AE259" i="2" s="1"/>
  <c r="AD255" i="2"/>
  <c r="AE255" i="2" s="1"/>
  <c r="AD251" i="2"/>
  <c r="AE251" i="2" s="1"/>
  <c r="AD247" i="2"/>
  <c r="AE247" i="2" s="1"/>
  <c r="AD243" i="2"/>
  <c r="AE243" i="2" s="1"/>
  <c r="AD239" i="2"/>
  <c r="AE239" i="2" s="1"/>
  <c r="AD297" i="2"/>
  <c r="AE297" i="2" s="1"/>
  <c r="AD293" i="2"/>
  <c r="AE293" i="2" s="1"/>
  <c r="AD285" i="2"/>
  <c r="AE285" i="2" s="1"/>
  <c r="AD282" i="2"/>
  <c r="AE282" i="2" s="1"/>
  <c r="AD278" i="2"/>
  <c r="AE278" i="2" s="1"/>
  <c r="AD274" i="2"/>
  <c r="AE274" i="2" s="1"/>
  <c r="AD270" i="2"/>
  <c r="AE270" i="2" s="1"/>
  <c r="AD334" i="2"/>
  <c r="AE334" i="2" s="1"/>
  <c r="AD330" i="2"/>
  <c r="AE330" i="2" s="1"/>
  <c r="AD322" i="2"/>
  <c r="AE322" i="2" s="1"/>
  <c r="AD314" i="2"/>
  <c r="AE314" i="2" s="1"/>
  <c r="AD306" i="2"/>
  <c r="AE306" i="2" s="1"/>
  <c r="AD295" i="2"/>
  <c r="AE295" i="2" s="1"/>
  <c r="AD294" i="2"/>
  <c r="AE294" i="2" s="1"/>
  <c r="AD287" i="2"/>
  <c r="AE287" i="2" s="1"/>
  <c r="AD286" i="2"/>
  <c r="AE286" i="2" s="1"/>
  <c r="AD281" i="2"/>
  <c r="AE281" i="2" s="1"/>
  <c r="AD277" i="2"/>
  <c r="AE277" i="2" s="1"/>
  <c r="AD273" i="2"/>
  <c r="AE273" i="2" s="1"/>
  <c r="AD269" i="2"/>
  <c r="AE269" i="2" s="1"/>
  <c r="AD265" i="2"/>
  <c r="AE265" i="2" s="1"/>
  <c r="AD261" i="2"/>
  <c r="AE261" i="2" s="1"/>
  <c r="AD298" i="2"/>
  <c r="AE298" i="2" s="1"/>
  <c r="AD289" i="2"/>
  <c r="AE289" i="2" s="1"/>
  <c r="AD280" i="2"/>
  <c r="AE280" i="2" s="1"/>
  <c r="AD276" i="2"/>
  <c r="AE276" i="2" s="1"/>
  <c r="AD272" i="2"/>
  <c r="AE272" i="2" s="1"/>
  <c r="AD256" i="2"/>
  <c r="AE256" i="2" s="1"/>
  <c r="AD248" i="2"/>
  <c r="AE248" i="2" s="1"/>
  <c r="AD240" i="2"/>
  <c r="AE240" i="2" s="1"/>
  <c r="AD236" i="2"/>
  <c r="AE236" i="2" s="1"/>
  <c r="AD232" i="2"/>
  <c r="AE232" i="2" s="1"/>
  <c r="AD228" i="2"/>
  <c r="AE228" i="2" s="1"/>
  <c r="AD224" i="2"/>
  <c r="AE224" i="2" s="1"/>
  <c r="AD220" i="2"/>
  <c r="AE220" i="2" s="1"/>
  <c r="AD216" i="2"/>
  <c r="AE216" i="2" s="1"/>
  <c r="AD212" i="2"/>
  <c r="AE212" i="2" s="1"/>
  <c r="AD208" i="2"/>
  <c r="AE208" i="2" s="1"/>
  <c r="AD204" i="2"/>
  <c r="AE204" i="2" s="1"/>
  <c r="AD200" i="2"/>
  <c r="AE200" i="2" s="1"/>
  <c r="AD196" i="2"/>
  <c r="AE196" i="2" s="1"/>
  <c r="AD192" i="2"/>
  <c r="AE192" i="2" s="1"/>
  <c r="AD188" i="2"/>
  <c r="AE188" i="2" s="1"/>
  <c r="AD184" i="2"/>
  <c r="AE184" i="2" s="1"/>
  <c r="AD180" i="2"/>
  <c r="AE180" i="2" s="1"/>
  <c r="AD176" i="2"/>
  <c r="AE176" i="2" s="1"/>
  <c r="AD172" i="2"/>
  <c r="AE172" i="2" s="1"/>
  <c r="AD168" i="2"/>
  <c r="AE168" i="2" s="1"/>
  <c r="AD164" i="2"/>
  <c r="AE164" i="2" s="1"/>
  <c r="AD160" i="2"/>
  <c r="AE160" i="2" s="1"/>
  <c r="AD156" i="2"/>
  <c r="AE156" i="2" s="1"/>
  <c r="AD152" i="2"/>
  <c r="AE152" i="2" s="1"/>
  <c r="AD148" i="2"/>
  <c r="AE148" i="2" s="1"/>
  <c r="AD144" i="2"/>
  <c r="AE144" i="2" s="1"/>
  <c r="AD268" i="2"/>
  <c r="AE268" i="2" s="1"/>
  <c r="AD266" i="2"/>
  <c r="AE266" i="2" s="1"/>
  <c r="AD264" i="2"/>
  <c r="AE264" i="2" s="1"/>
  <c r="AD262" i="2"/>
  <c r="AE262" i="2" s="1"/>
  <c r="AD260" i="2"/>
  <c r="AE260" i="2" s="1"/>
  <c r="AD252" i="2"/>
  <c r="AE252" i="2" s="1"/>
  <c r="AD244" i="2"/>
  <c r="AE244" i="2" s="1"/>
  <c r="AD234" i="2"/>
  <c r="AE234" i="2" s="1"/>
  <c r="AD230" i="2"/>
  <c r="AE230" i="2" s="1"/>
  <c r="AD226" i="2"/>
  <c r="AE226" i="2" s="1"/>
  <c r="AD222" i="2"/>
  <c r="AE222" i="2" s="1"/>
  <c r="AD218" i="2"/>
  <c r="AE218" i="2" s="1"/>
  <c r="AD214" i="2"/>
  <c r="AE214" i="2" s="1"/>
  <c r="AD210" i="2"/>
  <c r="AE210" i="2" s="1"/>
  <c r="AD206" i="2"/>
  <c r="AE206" i="2" s="1"/>
  <c r="AD202" i="2"/>
  <c r="AE202" i="2" s="1"/>
  <c r="AD198" i="2"/>
  <c r="AE198" i="2" s="1"/>
  <c r="AD194" i="2"/>
  <c r="AE194" i="2" s="1"/>
  <c r="AD190" i="2"/>
  <c r="AE190" i="2" s="1"/>
  <c r="AD186" i="2"/>
  <c r="AE186" i="2" s="1"/>
  <c r="AD182" i="2"/>
  <c r="AE182" i="2" s="1"/>
  <c r="AD178" i="2"/>
  <c r="AE178" i="2" s="1"/>
  <c r="AD174" i="2"/>
  <c r="AE174" i="2" s="1"/>
  <c r="AD170" i="2"/>
  <c r="AE170" i="2" s="1"/>
  <c r="AD166" i="2"/>
  <c r="AE166" i="2" s="1"/>
  <c r="AD162" i="2"/>
  <c r="AE162" i="2" s="1"/>
  <c r="AD158" i="2"/>
  <c r="AE158" i="2" s="1"/>
  <c r="AD254" i="2"/>
  <c r="AE254" i="2" s="1"/>
  <c r="AD253" i="2"/>
  <c r="AE253" i="2" s="1"/>
  <c r="AD246" i="2"/>
  <c r="AE246" i="2" s="1"/>
  <c r="AD245" i="2"/>
  <c r="AE245" i="2" s="1"/>
  <c r="AD238" i="2"/>
  <c r="AE238" i="2" s="1"/>
  <c r="AD237" i="2"/>
  <c r="AE237" i="2" s="1"/>
  <c r="AD233" i="2"/>
  <c r="AE233" i="2" s="1"/>
  <c r="AD229" i="2"/>
  <c r="AE229" i="2" s="1"/>
  <c r="AD225" i="2"/>
  <c r="AE225" i="2" s="1"/>
  <c r="AD221" i="2"/>
  <c r="AE221" i="2" s="1"/>
  <c r="AD217" i="2"/>
  <c r="AE217" i="2" s="1"/>
  <c r="AD213" i="2"/>
  <c r="AE213" i="2" s="1"/>
  <c r="AD209" i="2"/>
  <c r="AE209" i="2" s="1"/>
  <c r="AD205" i="2"/>
  <c r="AE205" i="2" s="1"/>
  <c r="AD201" i="2"/>
  <c r="AE201" i="2" s="1"/>
  <c r="AD197" i="2"/>
  <c r="AE197" i="2" s="1"/>
  <c r="AD193" i="2"/>
  <c r="AE193" i="2" s="1"/>
  <c r="AD189" i="2"/>
  <c r="AE189" i="2" s="1"/>
  <c r="AD185" i="2"/>
  <c r="AE185" i="2" s="1"/>
  <c r="AD181" i="2"/>
  <c r="AE181" i="2" s="1"/>
  <c r="AD177" i="2"/>
  <c r="AE177" i="2" s="1"/>
  <c r="AD249" i="2"/>
  <c r="AE249" i="2" s="1"/>
  <c r="AD231" i="2"/>
  <c r="AE231" i="2" s="1"/>
  <c r="AD223" i="2"/>
  <c r="AE223" i="2" s="1"/>
  <c r="AD215" i="2"/>
  <c r="AE215" i="2" s="1"/>
  <c r="AD207" i="2"/>
  <c r="AE207" i="2" s="1"/>
  <c r="AD199" i="2"/>
  <c r="AE199" i="2" s="1"/>
  <c r="AD191" i="2"/>
  <c r="AE191" i="2" s="1"/>
  <c r="AD183" i="2"/>
  <c r="AE183" i="2" s="1"/>
  <c r="AD175" i="2"/>
  <c r="AE175" i="2" s="1"/>
  <c r="AD173" i="2"/>
  <c r="AE173" i="2" s="1"/>
  <c r="AD171" i="2"/>
  <c r="AE171" i="2" s="1"/>
  <c r="AD169" i="2"/>
  <c r="AE169" i="2" s="1"/>
  <c r="AD167" i="2"/>
  <c r="AE167" i="2" s="1"/>
  <c r="AD165" i="2"/>
  <c r="AE165" i="2" s="1"/>
  <c r="AD163" i="2"/>
  <c r="AE163" i="2" s="1"/>
  <c r="AD161" i="2"/>
  <c r="AE161" i="2" s="1"/>
  <c r="AD159" i="2"/>
  <c r="AE159" i="2" s="1"/>
  <c r="AD157" i="2"/>
  <c r="AE157" i="2" s="1"/>
  <c r="AD155" i="2"/>
  <c r="AE155" i="2" s="1"/>
  <c r="AD154" i="2"/>
  <c r="AE154" i="2" s="1"/>
  <c r="AD147" i="2"/>
  <c r="AE147" i="2" s="1"/>
  <c r="AD146" i="2"/>
  <c r="AE146" i="2" s="1"/>
  <c r="AD143" i="2"/>
  <c r="AE143" i="2" s="1"/>
  <c r="AD139" i="2"/>
  <c r="AE139" i="2" s="1"/>
  <c r="AD135" i="2"/>
  <c r="AE135" i="2" s="1"/>
  <c r="AD131" i="2"/>
  <c r="AE131" i="2" s="1"/>
  <c r="AD127" i="2"/>
  <c r="AE127" i="2" s="1"/>
  <c r="AD123" i="2"/>
  <c r="AE123" i="2" s="1"/>
  <c r="AD119" i="2"/>
  <c r="AE119" i="2" s="1"/>
  <c r="AD115" i="2"/>
  <c r="AE115" i="2" s="1"/>
  <c r="AD111" i="2"/>
  <c r="AE111" i="2" s="1"/>
  <c r="AD107" i="2"/>
  <c r="AE107" i="2" s="1"/>
  <c r="AD103" i="2"/>
  <c r="AE103" i="2" s="1"/>
  <c r="AD99" i="2"/>
  <c r="AE99" i="2" s="1"/>
  <c r="AD95" i="2"/>
  <c r="AE95" i="2" s="1"/>
  <c r="AD91" i="2"/>
  <c r="AE91" i="2" s="1"/>
  <c r="AD87" i="2"/>
  <c r="AE87" i="2" s="1"/>
  <c r="AD83" i="2"/>
  <c r="AE83" i="2" s="1"/>
  <c r="AD79" i="2"/>
  <c r="AE79" i="2" s="1"/>
  <c r="AD75" i="2"/>
  <c r="AE75" i="2" s="1"/>
  <c r="AD71" i="2"/>
  <c r="AE71" i="2" s="1"/>
  <c r="AD67" i="2"/>
  <c r="AE67" i="2" s="1"/>
  <c r="AD63" i="2"/>
  <c r="AE63" i="2" s="1"/>
  <c r="AD59" i="2"/>
  <c r="AE59" i="2" s="1"/>
  <c r="AD55" i="2"/>
  <c r="AE55" i="2" s="1"/>
  <c r="AD51" i="2"/>
  <c r="AE51" i="2" s="1"/>
  <c r="AD47" i="2"/>
  <c r="AE47" i="2" s="1"/>
  <c r="AD43" i="2"/>
  <c r="AE43" i="2" s="1"/>
  <c r="AD39" i="2"/>
  <c r="AE39" i="2" s="1"/>
  <c r="AD35" i="2"/>
  <c r="AE35" i="2" s="1"/>
  <c r="AD31" i="2"/>
  <c r="AE31" i="2" s="1"/>
  <c r="AD27" i="2"/>
  <c r="AE27" i="2" s="1"/>
  <c r="AD257" i="2"/>
  <c r="AE257" i="2" s="1"/>
  <c r="AD242" i="2"/>
  <c r="AE242" i="2" s="1"/>
  <c r="AD149" i="2"/>
  <c r="AE149" i="2" s="1"/>
  <c r="AD142" i="2"/>
  <c r="AE142" i="2" s="1"/>
  <c r="AD138" i="2"/>
  <c r="AE138" i="2" s="1"/>
  <c r="AD134" i="2"/>
  <c r="AE134" i="2" s="1"/>
  <c r="AD130" i="2"/>
  <c r="AE130" i="2" s="1"/>
  <c r="AD126" i="2"/>
  <c r="AE126" i="2" s="1"/>
  <c r="AD122" i="2"/>
  <c r="AE122" i="2" s="1"/>
  <c r="AD118" i="2"/>
  <c r="AE118" i="2" s="1"/>
  <c r="AD114" i="2"/>
  <c r="AE114" i="2" s="1"/>
  <c r="AD110" i="2"/>
  <c r="AE110" i="2" s="1"/>
  <c r="AD106" i="2"/>
  <c r="AE106" i="2" s="1"/>
  <c r="AD102" i="2"/>
  <c r="AE102" i="2" s="1"/>
  <c r="AD98" i="2"/>
  <c r="AE98" i="2" s="1"/>
  <c r="AD94" i="2"/>
  <c r="AE94" i="2" s="1"/>
  <c r="AD90" i="2"/>
  <c r="AE90" i="2" s="1"/>
  <c r="AD86" i="2"/>
  <c r="AE86" i="2" s="1"/>
  <c r="AD82" i="2"/>
  <c r="AE82" i="2" s="1"/>
  <c r="AD78" i="2"/>
  <c r="AE78" i="2" s="1"/>
  <c r="AD74" i="2"/>
  <c r="AE74" i="2" s="1"/>
  <c r="AD70" i="2"/>
  <c r="AE70" i="2" s="1"/>
  <c r="AD258" i="2"/>
  <c r="AE258" i="2" s="1"/>
  <c r="AD250" i="2"/>
  <c r="AE250" i="2" s="1"/>
  <c r="AD235" i="2"/>
  <c r="AE235" i="2" s="1"/>
  <c r="AD227" i="2"/>
  <c r="AE227" i="2" s="1"/>
  <c r="AD219" i="2"/>
  <c r="AE219" i="2" s="1"/>
  <c r="AD211" i="2"/>
  <c r="AE211" i="2" s="1"/>
  <c r="AD203" i="2"/>
  <c r="AE203" i="2" s="1"/>
  <c r="AD195" i="2"/>
  <c r="AE195" i="2" s="1"/>
  <c r="AD187" i="2"/>
  <c r="AE187" i="2" s="1"/>
  <c r="AD179" i="2"/>
  <c r="AE179" i="2" s="1"/>
  <c r="AD151" i="2"/>
  <c r="AE151" i="2" s="1"/>
  <c r="AD150" i="2"/>
  <c r="AE150" i="2" s="1"/>
  <c r="AD141" i="2"/>
  <c r="AE141" i="2" s="1"/>
  <c r="AD137" i="2"/>
  <c r="AE137" i="2" s="1"/>
  <c r="AD133" i="2"/>
  <c r="AE133" i="2" s="1"/>
  <c r="AD129" i="2"/>
  <c r="AE129" i="2" s="1"/>
  <c r="AD125" i="2"/>
  <c r="AE125" i="2" s="1"/>
  <c r="AD121" i="2"/>
  <c r="AE121" i="2" s="1"/>
  <c r="AD117" i="2"/>
  <c r="AE117" i="2" s="1"/>
  <c r="AD113" i="2"/>
  <c r="AE113" i="2" s="1"/>
  <c r="AD109" i="2"/>
  <c r="AE109" i="2" s="1"/>
  <c r="AD105" i="2"/>
  <c r="AE105" i="2" s="1"/>
  <c r="AD101" i="2"/>
  <c r="AE101" i="2" s="1"/>
  <c r="AD97" i="2"/>
  <c r="AE97" i="2" s="1"/>
  <c r="AD93" i="2"/>
  <c r="AE93" i="2" s="1"/>
  <c r="AD89" i="2"/>
  <c r="AE89" i="2" s="1"/>
  <c r="AD85" i="2"/>
  <c r="AE85" i="2" s="1"/>
  <c r="AD81" i="2"/>
  <c r="AE81" i="2" s="1"/>
  <c r="AD77" i="2"/>
  <c r="AE77" i="2" s="1"/>
  <c r="AD73" i="2"/>
  <c r="AE73" i="2" s="1"/>
  <c r="AD69" i="2"/>
  <c r="AE69" i="2" s="1"/>
  <c r="AD65" i="2"/>
  <c r="AE65" i="2" s="1"/>
  <c r="AD61" i="2"/>
  <c r="AE61" i="2" s="1"/>
  <c r="AD57" i="2"/>
  <c r="AE57" i="2" s="1"/>
  <c r="AD53" i="2"/>
  <c r="AE53" i="2" s="1"/>
  <c r="AD49" i="2"/>
  <c r="AE49" i="2" s="1"/>
  <c r="AD45" i="2"/>
  <c r="AE45" i="2" s="1"/>
  <c r="AD241" i="2"/>
  <c r="AE241" i="2" s="1"/>
  <c r="AD153" i="2"/>
  <c r="AE153" i="2" s="1"/>
  <c r="AD145" i="2"/>
  <c r="AE145" i="2" s="1"/>
  <c r="AD140" i="2"/>
  <c r="AE140" i="2" s="1"/>
  <c r="AD136" i="2"/>
  <c r="AE136" i="2" s="1"/>
  <c r="AD132" i="2"/>
  <c r="AE132" i="2" s="1"/>
  <c r="AD128" i="2"/>
  <c r="AE128" i="2" s="1"/>
  <c r="AD124" i="2"/>
  <c r="AE124" i="2" s="1"/>
  <c r="AD120" i="2"/>
  <c r="AE120" i="2" s="1"/>
  <c r="AD116" i="2"/>
  <c r="AE116" i="2" s="1"/>
  <c r="AD112" i="2"/>
  <c r="AE112" i="2" s="1"/>
  <c r="AD108" i="2"/>
  <c r="AE108" i="2" s="1"/>
  <c r="AD104" i="2"/>
  <c r="AE104" i="2" s="1"/>
  <c r="AD100" i="2"/>
  <c r="AE100" i="2" s="1"/>
  <c r="AD96" i="2"/>
  <c r="AE96" i="2" s="1"/>
  <c r="AD92" i="2"/>
  <c r="AE92" i="2" s="1"/>
  <c r="AD88" i="2"/>
  <c r="AE88" i="2" s="1"/>
  <c r="AD84" i="2"/>
  <c r="AE84" i="2" s="1"/>
  <c r="AD80" i="2"/>
  <c r="AE80" i="2" s="1"/>
  <c r="AD72" i="2"/>
  <c r="AE72" i="2" s="1"/>
  <c r="AD36" i="2"/>
  <c r="AE36" i="2" s="1"/>
  <c r="AD28" i="2"/>
  <c r="AE28" i="2" s="1"/>
  <c r="AD23" i="2"/>
  <c r="AE23" i="2" s="1"/>
  <c r="AD19" i="2"/>
  <c r="AE19" i="2" s="1"/>
  <c r="AD15" i="2"/>
  <c r="AE15" i="2" s="1"/>
  <c r="AD11" i="2"/>
  <c r="AE11" i="2" s="1"/>
  <c r="AD7" i="2"/>
  <c r="AE7" i="2" s="1"/>
  <c r="AD3" i="2"/>
  <c r="AE3" i="2" s="1"/>
  <c r="AD38" i="2"/>
  <c r="AE38" i="2" s="1"/>
  <c r="AD37" i="2"/>
  <c r="AE37" i="2" s="1"/>
  <c r="AD30" i="2"/>
  <c r="AE30" i="2" s="1"/>
  <c r="AD29" i="2"/>
  <c r="AE29" i="2" s="1"/>
  <c r="AD26" i="2"/>
  <c r="AE26" i="2" s="1"/>
  <c r="AD22" i="2"/>
  <c r="AE22" i="2" s="1"/>
  <c r="AD18" i="2"/>
  <c r="AE18" i="2" s="1"/>
  <c r="AD14" i="2"/>
  <c r="AE14" i="2" s="1"/>
  <c r="AD10" i="2"/>
  <c r="AE10" i="2" s="1"/>
  <c r="AD6" i="2"/>
  <c r="AE6" i="2" s="1"/>
  <c r="AD76" i="2"/>
  <c r="AE76" i="2" s="1"/>
  <c r="AD68" i="2"/>
  <c r="AE68" i="2" s="1"/>
  <c r="AD66" i="2"/>
  <c r="AE66" i="2" s="1"/>
  <c r="AD64" i="2"/>
  <c r="AE64" i="2" s="1"/>
  <c r="AD62" i="2"/>
  <c r="AE62" i="2" s="1"/>
  <c r="AD60" i="2"/>
  <c r="AE60" i="2" s="1"/>
  <c r="AD58" i="2"/>
  <c r="AE58" i="2" s="1"/>
  <c r="AD56" i="2"/>
  <c r="AE56" i="2" s="1"/>
  <c r="AD54" i="2"/>
  <c r="AE54" i="2" s="1"/>
  <c r="AD52" i="2"/>
  <c r="AE52" i="2" s="1"/>
  <c r="AD50" i="2"/>
  <c r="AE50" i="2" s="1"/>
  <c r="AD48" i="2"/>
  <c r="AE48" i="2" s="1"/>
  <c r="AD46" i="2"/>
  <c r="AE46" i="2" s="1"/>
  <c r="AD44" i="2"/>
  <c r="AE44" i="2" s="1"/>
  <c r="AD40" i="2"/>
  <c r="AE40" i="2" s="1"/>
  <c r="AD32" i="2"/>
  <c r="AE32" i="2" s="1"/>
  <c r="AD25" i="2"/>
  <c r="AE25" i="2" s="1"/>
  <c r="AD21" i="2"/>
  <c r="AE21" i="2" s="1"/>
  <c r="AD17" i="2"/>
  <c r="AE17" i="2" s="1"/>
  <c r="AD42" i="2"/>
  <c r="AE42" i="2" s="1"/>
  <c r="AD41" i="2"/>
  <c r="AE41" i="2" s="1"/>
  <c r="AD34" i="2"/>
  <c r="AE34" i="2" s="1"/>
  <c r="AD33" i="2"/>
  <c r="AE33" i="2" s="1"/>
  <c r="AD24" i="2"/>
  <c r="AE24" i="2" s="1"/>
  <c r="AD20" i="2"/>
  <c r="AE20" i="2" s="1"/>
  <c r="AD16" i="2"/>
  <c r="AE16" i="2" s="1"/>
  <c r="AD12" i="2"/>
  <c r="AE12" i="2" s="1"/>
  <c r="AD8" i="2"/>
  <c r="AE8" i="2" s="1"/>
  <c r="AD5" i="2"/>
  <c r="AE5" i="2" s="1"/>
  <c r="AD13" i="2"/>
  <c r="AE13" i="2" s="1"/>
  <c r="AD2" i="2"/>
  <c r="AE2" i="2" s="1"/>
  <c r="AD9" i="2"/>
  <c r="AE9" i="2" s="1"/>
  <c r="AD4" i="2"/>
  <c r="AE4" i="2" s="1"/>
  <c r="AD139" i="1"/>
  <c r="AF140" i="1"/>
  <c r="A140" i="1"/>
  <c r="A141" i="1"/>
  <c r="AE145" i="1"/>
  <c r="AF148" i="1"/>
  <c r="A148" i="1"/>
  <c r="AF151" i="1"/>
  <c r="AF156" i="1"/>
  <c r="A156" i="1"/>
  <c r="AF159" i="1"/>
  <c r="AF164" i="1"/>
  <c r="A164" i="1"/>
  <c r="AF167" i="1"/>
  <c r="AF172" i="1"/>
  <c r="A172" i="1"/>
  <c r="AF175" i="1"/>
  <c r="AF180" i="1"/>
  <c r="A180" i="1"/>
  <c r="AF183" i="1"/>
  <c r="AF188" i="1"/>
  <c r="A188" i="1"/>
  <c r="AF191" i="1"/>
  <c r="AF196" i="1"/>
  <c r="A196" i="1"/>
  <c r="AF199" i="1"/>
  <c r="AF204" i="1"/>
  <c r="A204" i="1"/>
  <c r="AF207" i="1"/>
  <c r="AF212" i="1"/>
  <c r="A212" i="1"/>
  <c r="AF215" i="1"/>
  <c r="AF220" i="1"/>
  <c r="A220" i="1"/>
  <c r="AF223" i="1"/>
  <c r="AF228" i="1"/>
  <c r="A228" i="1"/>
  <c r="AF231" i="1"/>
  <c r="AF236" i="1"/>
  <c r="A236" i="1"/>
  <c r="AF239" i="1"/>
  <c r="AE241" i="1"/>
  <c r="AF244" i="1"/>
  <c r="A244" i="1"/>
  <c r="AF247" i="1"/>
  <c r="AF252" i="1"/>
  <c r="A252" i="1"/>
  <c r="AF255" i="1"/>
  <c r="AF260" i="1"/>
  <c r="A260" i="1"/>
  <c r="AF263" i="1"/>
  <c r="AF268" i="1"/>
  <c r="A268" i="1"/>
  <c r="AF271" i="1"/>
  <c r="AF276" i="1"/>
  <c r="A276" i="1"/>
  <c r="AF279" i="1"/>
  <c r="AF284" i="1"/>
  <c r="A284" i="1"/>
  <c r="AF287" i="1"/>
  <c r="AF292" i="1"/>
  <c r="A292" i="1"/>
  <c r="AF295" i="1"/>
  <c r="AF300" i="1"/>
  <c r="A300" i="1"/>
  <c r="AF308" i="1"/>
  <c r="A308" i="1"/>
  <c r="AF311" i="1"/>
  <c r="AF316" i="1"/>
  <c r="A316" i="1"/>
  <c r="AF324" i="1"/>
  <c r="A324" i="1"/>
  <c r="AF142" i="1"/>
  <c r="A142" i="1"/>
  <c r="AF145" i="1"/>
  <c r="AE147" i="1"/>
  <c r="AD148" i="1"/>
  <c r="AF150" i="1"/>
  <c r="A150" i="1"/>
  <c r="A151" i="1"/>
  <c r="AE155" i="1"/>
  <c r="AD156" i="1"/>
  <c r="AF158" i="1"/>
  <c r="A158" i="1"/>
  <c r="A159" i="1"/>
  <c r="AE163" i="1"/>
  <c r="AD164" i="1"/>
  <c r="AF166" i="1"/>
  <c r="A166" i="1"/>
  <c r="A167" i="1"/>
  <c r="AE171" i="1"/>
  <c r="AD172" i="1"/>
  <c r="AF174" i="1"/>
  <c r="A174" i="1"/>
  <c r="A175" i="1"/>
  <c r="AE179" i="1"/>
  <c r="AD180" i="1"/>
  <c r="AF182" i="1"/>
  <c r="A182" i="1"/>
  <c r="A183" i="1"/>
  <c r="AE187" i="1"/>
  <c r="AD188" i="1"/>
  <c r="AF190" i="1"/>
  <c r="A190" i="1"/>
  <c r="A191" i="1"/>
  <c r="AE195" i="1"/>
  <c r="AD196" i="1"/>
  <c r="AF198" i="1"/>
  <c r="A198" i="1"/>
  <c r="A199" i="1"/>
  <c r="AE203" i="1"/>
  <c r="AD204" i="1"/>
  <c r="AF206" i="1"/>
  <c r="A206" i="1"/>
  <c r="A207" i="1"/>
  <c r="AE211" i="1"/>
  <c r="AD212" i="1"/>
  <c r="AF214" i="1"/>
  <c r="A214" i="1"/>
  <c r="A215" i="1"/>
  <c r="AE219" i="1"/>
  <c r="AD220" i="1"/>
  <c r="AF222" i="1"/>
  <c r="A222" i="1"/>
  <c r="A223" i="1"/>
  <c r="AE227" i="1"/>
  <c r="AD228" i="1"/>
  <c r="AF230" i="1"/>
  <c r="A230" i="1"/>
  <c r="A231" i="1"/>
  <c r="AE235" i="1"/>
  <c r="AD236" i="1"/>
  <c r="AF238" i="1"/>
  <c r="A238" i="1"/>
  <c r="A239" i="1"/>
  <c r="AE243" i="1"/>
  <c r="AD244" i="1"/>
  <c r="AF246" i="1"/>
  <c r="A246" i="1"/>
  <c r="A247" i="1"/>
  <c r="AE251" i="1"/>
  <c r="AD252" i="1"/>
  <c r="AF254" i="1"/>
  <c r="A254" i="1"/>
  <c r="A255" i="1"/>
  <c r="AE259" i="1"/>
  <c r="AD260" i="1"/>
  <c r="AF262" i="1"/>
  <c r="A262" i="1"/>
  <c r="A263" i="1"/>
  <c r="AE267" i="1"/>
  <c r="AD268" i="1"/>
  <c r="AF270" i="1"/>
  <c r="A270" i="1"/>
  <c r="A271" i="1"/>
  <c r="AE275" i="1"/>
  <c r="AD276" i="1"/>
  <c r="AF278" i="1"/>
  <c r="A278" i="1"/>
  <c r="A279" i="1"/>
  <c r="AE283" i="1"/>
  <c r="AD284" i="1"/>
  <c r="AF286" i="1"/>
  <c r="A286" i="1"/>
  <c r="A287" i="1"/>
  <c r="AE291" i="1"/>
  <c r="AD292" i="1"/>
  <c r="AF294" i="1"/>
  <c r="A294" i="1"/>
  <c r="A295" i="1"/>
  <c r="AF297" i="1"/>
  <c r="AE299" i="1"/>
  <c r="AD300" i="1"/>
  <c r="AF302" i="1"/>
  <c r="A302" i="1"/>
  <c r="A303" i="1"/>
  <c r="AE307" i="1"/>
  <c r="AD308" i="1"/>
  <c r="AF310" i="1"/>
  <c r="A310" i="1"/>
  <c r="A311" i="1"/>
  <c r="AE315" i="1"/>
  <c r="AD316" i="1"/>
  <c r="AF318" i="1"/>
  <c r="A318" i="1"/>
  <c r="AE323" i="1"/>
  <c r="AD324" i="1"/>
  <c r="AF326" i="1"/>
  <c r="A326" i="1"/>
  <c r="AF144" i="1"/>
  <c r="A144" i="1"/>
  <c r="A145" i="1"/>
  <c r="AF152" i="1"/>
  <c r="A152" i="1"/>
  <c r="AF160" i="1"/>
  <c r="A160" i="1"/>
  <c r="AF168" i="1"/>
  <c r="A168" i="1"/>
  <c r="AF176" i="1"/>
  <c r="A176" i="1"/>
  <c r="AF184" i="1"/>
  <c r="A184" i="1"/>
  <c r="AF192" i="1"/>
  <c r="A192" i="1"/>
  <c r="AF200" i="1"/>
  <c r="A200" i="1"/>
  <c r="AF208" i="1"/>
  <c r="A208" i="1"/>
  <c r="AF216" i="1"/>
  <c r="A216" i="1"/>
  <c r="AF224" i="1"/>
  <c r="A224" i="1"/>
  <c r="AF232" i="1"/>
  <c r="A232" i="1"/>
  <c r="AF240" i="1"/>
  <c r="A240" i="1"/>
  <c r="AF248" i="1"/>
  <c r="A248" i="1"/>
  <c r="AF256" i="1"/>
  <c r="A256" i="1"/>
  <c r="AF264" i="1"/>
  <c r="A264" i="1"/>
  <c r="AF272" i="1"/>
  <c r="A272" i="1"/>
  <c r="AF280" i="1"/>
  <c r="A280" i="1"/>
  <c r="AF288" i="1"/>
  <c r="A288" i="1"/>
  <c r="AF296" i="1"/>
  <c r="A296" i="1"/>
  <c r="A297" i="1"/>
  <c r="AF299" i="1"/>
  <c r="AE300" i="1"/>
  <c r="AF304" i="1"/>
  <c r="A304" i="1"/>
  <c r="AF307" i="1"/>
  <c r="AE308" i="1"/>
  <c r="AF312" i="1"/>
  <c r="A312" i="1"/>
  <c r="AF315" i="1"/>
  <c r="AE316" i="1"/>
  <c r="AE317" i="1"/>
  <c r="AD318" i="1"/>
  <c r="AF320" i="1"/>
  <c r="A320" i="1"/>
  <c r="AF323" i="1"/>
  <c r="AE324" i="1"/>
  <c r="AE325" i="1"/>
  <c r="AD326" i="1"/>
  <c r="AF146" i="1"/>
  <c r="A146" i="1"/>
  <c r="A147" i="1"/>
  <c r="AF149" i="1"/>
  <c r="AE150" i="1"/>
  <c r="AE151" i="1"/>
  <c r="AD152" i="1"/>
  <c r="AF154" i="1"/>
  <c r="A154" i="1"/>
  <c r="A155" i="1"/>
  <c r="AF157" i="1"/>
  <c r="AE158" i="1"/>
  <c r="AE159" i="1"/>
  <c r="AD160" i="1"/>
  <c r="AF162" i="1"/>
  <c r="A162" i="1"/>
  <c r="A163" i="1"/>
  <c r="AF165" i="1"/>
  <c r="AE166" i="1"/>
  <c r="AE167" i="1"/>
  <c r="AD168" i="1"/>
  <c r="AF170" i="1"/>
  <c r="A170" i="1"/>
  <c r="A171" i="1"/>
  <c r="AF173" i="1"/>
  <c r="AE174" i="1"/>
  <c r="AE175" i="1"/>
  <c r="AD176" i="1"/>
  <c r="AF178" i="1"/>
  <c r="A178" i="1"/>
  <c r="A179" i="1"/>
  <c r="AF181" i="1"/>
  <c r="AE182" i="1"/>
  <c r="AE183" i="1"/>
  <c r="AD184" i="1"/>
  <c r="AF186" i="1"/>
  <c r="A186" i="1"/>
  <c r="A187" i="1"/>
  <c r="AF189" i="1"/>
  <c r="AE190" i="1"/>
  <c r="AE191" i="1"/>
  <c r="AD192" i="1"/>
  <c r="AF194" i="1"/>
  <c r="A194" i="1"/>
  <c r="A195" i="1"/>
  <c r="AF197" i="1"/>
  <c r="AE198" i="1"/>
  <c r="AE199" i="1"/>
  <c r="AD200" i="1"/>
  <c r="AF202" i="1"/>
  <c r="A202" i="1"/>
  <c r="A203" i="1"/>
  <c r="AF205" i="1"/>
  <c r="AE206" i="1"/>
  <c r="AE207" i="1"/>
  <c r="AD208" i="1"/>
  <c r="AF210" i="1"/>
  <c r="A210" i="1"/>
  <c r="A211" i="1"/>
  <c r="AF213" i="1"/>
  <c r="AE214" i="1"/>
  <c r="AE215" i="1"/>
  <c r="AD216" i="1"/>
  <c r="AF218" i="1"/>
  <c r="A218" i="1"/>
  <c r="A219" i="1"/>
  <c r="AF221" i="1"/>
  <c r="AE222" i="1"/>
  <c r="AE223" i="1"/>
  <c r="AD224" i="1"/>
  <c r="AF226" i="1"/>
  <c r="A226" i="1"/>
  <c r="A227" i="1"/>
  <c r="AF229" i="1"/>
  <c r="AE230" i="1"/>
  <c r="AE231" i="1"/>
  <c r="AD232" i="1"/>
  <c r="AF234" i="1"/>
  <c r="A234" i="1"/>
  <c r="A235" i="1"/>
  <c r="AF237" i="1"/>
  <c r="AE238" i="1"/>
  <c r="AE239" i="1"/>
  <c r="AD240" i="1"/>
  <c r="AD241" i="1"/>
  <c r="AF242" i="1"/>
  <c r="A242" i="1"/>
  <c r="A243" i="1"/>
  <c r="AF245" i="1"/>
  <c r="AE246" i="1"/>
  <c r="AE247" i="1"/>
  <c r="AD248" i="1"/>
  <c r="AF250" i="1"/>
  <c r="A250" i="1"/>
  <c r="A251" i="1"/>
  <c r="AF253" i="1"/>
  <c r="AE254" i="1"/>
  <c r="AE255" i="1"/>
  <c r="AD256" i="1"/>
  <c r="AF258" i="1"/>
  <c r="A258" i="1"/>
  <c r="A259" i="1"/>
  <c r="AF261" i="1"/>
  <c r="AE262" i="1"/>
  <c r="AE263" i="1"/>
  <c r="AD264" i="1"/>
  <c r="AF266" i="1"/>
  <c r="A266" i="1"/>
  <c r="A267" i="1"/>
  <c r="AF269" i="1"/>
  <c r="AE270" i="1"/>
  <c r="AE271" i="1"/>
  <c r="AD272" i="1"/>
  <c r="AF274" i="1"/>
  <c r="A274" i="1"/>
  <c r="A275" i="1"/>
  <c r="AF277" i="1"/>
  <c r="AE278" i="1"/>
  <c r="AE279" i="1"/>
  <c r="AD280" i="1"/>
  <c r="AF282" i="1"/>
  <c r="A282" i="1"/>
  <c r="A283" i="1"/>
  <c r="AF285" i="1"/>
  <c r="AE286" i="1"/>
  <c r="AE287" i="1"/>
  <c r="AD288" i="1"/>
  <c r="AF290" i="1"/>
  <c r="A290" i="1"/>
  <c r="A291" i="1"/>
  <c r="AF293" i="1"/>
  <c r="AE294" i="1"/>
  <c r="AE295" i="1"/>
  <c r="AF298" i="1"/>
  <c r="A298" i="1"/>
  <c r="A299" i="1"/>
  <c r="AF301" i="1"/>
  <c r="AE302" i="1"/>
  <c r="AE303" i="1"/>
  <c r="AD304" i="1"/>
  <c r="AF306" i="1"/>
  <c r="A306" i="1"/>
  <c r="A307" i="1"/>
  <c r="AF309" i="1"/>
  <c r="AE310" i="1"/>
  <c r="AE311" i="1"/>
  <c r="AD312" i="1"/>
  <c r="AF314" i="1"/>
  <c r="A314" i="1"/>
  <c r="A315" i="1"/>
  <c r="AF317" i="1"/>
  <c r="AE318" i="1"/>
  <c r="AE319" i="1"/>
  <c r="AD320" i="1"/>
  <c r="AF322" i="1"/>
  <c r="A322" i="1"/>
  <c r="A323" i="1"/>
  <c r="AF325" i="1"/>
  <c r="AE3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Z1" authorId="0" shapeId="0" xr:uid="{00000000-0006-0000-0000-000001000000}">
      <text>
        <r>
          <rPr>
            <sz val="10"/>
            <color rgb="FF000000"/>
            <rFont val="Arial"/>
            <family val="2"/>
            <scheme val="minor"/>
          </rPr>
          <t>A remonter avec un export de la liste des locaux
======</t>
        </r>
      </text>
    </comment>
    <comment ref="AA1" authorId="0" shapeId="0" xr:uid="{00000000-0006-0000-0000-000002000000}">
      <text>
        <r>
          <rPr>
            <sz val="10"/>
            <color rgb="FF000000"/>
            <rFont val="Arial"/>
            <family val="2"/>
            <scheme val="minor"/>
          </rPr>
          <t>A remonter avec un export de la liste des locaux
======</t>
        </r>
      </text>
    </comment>
    <comment ref="AD1" authorId="0" shapeId="0" xr:uid="{00000000-0006-0000-0000-000003000000}">
      <text>
        <r>
          <rPr>
            <sz val="10"/>
            <color rgb="FF000000"/>
            <rFont val="Arial"/>
            <family val="2"/>
            <scheme val="minor"/>
          </rPr>
          <t>Remonte l'Axe 3 du lot rapproché. Si c'est une dépendance NR, recherche l'axe de lot rapproché à l'invariant père
======</t>
        </r>
      </text>
    </comment>
    <comment ref="AE1" authorId="0" shapeId="0" xr:uid="{00000000-0006-0000-0000-000004000000}">
      <text>
        <r>
          <rPr>
            <sz val="10"/>
            <color rgb="FF000000"/>
            <rFont val="Arial"/>
            <family val="2"/>
            <scheme val="minor"/>
          </rPr>
          <t>Remonte l'Axe 2 du lot rapproché. Si c'est une dépendance NR, recherche l'axe de lot rapproché à l'invariant père
======</t>
        </r>
      </text>
    </comment>
    <comment ref="AF1" authorId="0" shapeId="0" xr:uid="{00000000-0006-0000-0000-000005000000}">
      <text>
        <r>
          <rPr>
            <sz val="10"/>
            <color rgb="FF000000"/>
            <rFont val="Arial"/>
            <family val="2"/>
            <scheme val="minor"/>
          </rPr>
          <t>Remonte l'Axe 1 du lot rapproché. Si c'est une dépendance NR, recherche l'axe de lot rapproché à l'invariant père
======</t>
        </r>
      </text>
    </comment>
    <comment ref="AG1" authorId="0" shapeId="0" xr:uid="{00000000-0006-0000-0000-000006000000}">
      <text>
        <r>
          <rPr>
            <sz val="10"/>
            <color rgb="FF000000"/>
            <rFont val="Arial"/>
            <family val="2"/>
            <scheme val="minor"/>
          </rPr>
          <t>Remonter l'invariant père du fichier père/fils du client. Si incomplet utiliser la méthode pour trouver les invariants père
======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1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Ici on récupère par défaut la surface habitable de l'invariant. 
Si la surface habitable est vide ou égale à 0, alors le fichier va Additionner surface P1 + P2 (Ajouter P3 en fonction du compte). Le but étant de pouvoir contrôler le rapprochement des locaux professionnels 
======</t>
        </r>
      </text>
    </comment>
    <comment ref="S1" authorId="0" shapeId="0" xr:uid="{00000000-0006-0000-0100-000002000000}">
      <text>
        <r>
          <rPr>
            <sz val="10"/>
            <color rgb="FF000000"/>
            <rFont val="Arial"/>
            <family val="2"/>
            <scheme val="minor"/>
          </rPr>
          <t>Cette colonne permet de remonter la nature de dépendance de l'invariant principal ou complémentaire
======</t>
        </r>
      </text>
    </comment>
    <comment ref="U1" authorId="0" shapeId="0" xr:uid="{00000000-0006-0000-0100-000003000000}">
      <text>
        <r>
          <rPr>
            <sz val="10"/>
            <color rgb="FF000000"/>
            <rFont val="Arial"/>
            <family val="2"/>
            <scheme val="minor"/>
          </rPr>
          <t>Si la date de fin de MES est inférieur à l'année de campagne, mettre la ligne en gris
======</t>
        </r>
      </text>
    </comment>
    <comment ref="AF1" authorId="0" shapeId="0" xr:uid="{00000000-0006-0000-0100-000004000000}">
      <text>
        <r>
          <rPr>
            <sz val="10"/>
            <color rgb="FF000000"/>
            <rFont val="Arial"/>
            <family val="2"/>
            <scheme val="minor"/>
          </rPr>
          <t>Ne doit pas contenir la lettre pour que les colonnes de modifications de rapprochement fonctionnent
======</t>
        </r>
      </text>
    </comment>
  </commentList>
</comments>
</file>

<file path=xl/sharedStrings.xml><?xml version="1.0" encoding="utf-8"?>
<sst xmlns="http://schemas.openxmlformats.org/spreadsheetml/2006/main" count="6124" uniqueCount="227">
  <si>
    <t>Rapprochement</t>
  </si>
  <si>
    <t>ID ERP</t>
  </si>
  <si>
    <t>Dépt.</t>
  </si>
  <si>
    <t>Commune</t>
  </si>
  <si>
    <t>Code INSEE</t>
  </si>
  <si>
    <t>Invariant</t>
  </si>
  <si>
    <t>Adresse local</t>
  </si>
  <si>
    <t>Nature local</t>
  </si>
  <si>
    <t>Surface habitable</t>
  </si>
  <si>
    <t>Surface pondérée</t>
  </si>
  <si>
    <t>Porte</t>
  </si>
  <si>
    <t>Etage</t>
  </si>
  <si>
    <t>Batiment</t>
  </si>
  <si>
    <t>Entrée</t>
  </si>
  <si>
    <t>Prefixe</t>
  </si>
  <si>
    <t>Section</t>
  </si>
  <si>
    <t>Plan</t>
  </si>
  <si>
    <t>Nature dépendance</t>
  </si>
  <si>
    <t>Catégorie local pro</t>
  </si>
  <si>
    <t>caba_anneeconstruction</t>
  </si>
  <si>
    <t>caba_surfacep1</t>
  </si>
  <si>
    <t>caba_surfacep2</t>
  </si>
  <si>
    <t>caba_surfacep3</t>
  </si>
  <si>
    <t>caba_surfacepk1</t>
  </si>
  <si>
    <t>caba_surfacepk2</t>
  </si>
  <si>
    <t>N° AVIS</t>
  </si>
  <si>
    <t>TOM</t>
  </si>
  <si>
    <t>Cotisation local</t>
  </si>
  <si>
    <t>Commentaire</t>
  </si>
  <si>
    <t>Axe 3</t>
  </si>
  <si>
    <t>Axe 2</t>
  </si>
  <si>
    <t>Axe 1</t>
  </si>
  <si>
    <t>Invariant Père</t>
  </si>
  <si>
    <t>Lot rapproché de l'invariant père</t>
  </si>
  <si>
    <t>Patrimoine existant</t>
  </si>
  <si>
    <t>Hors patrimoine</t>
  </si>
  <si>
    <t>Commentaire Client</t>
  </si>
  <si>
    <t>PARIS 02</t>
  </si>
  <si>
    <t>13 RUE LEOPOLD BELLAN</t>
  </si>
  <si>
    <t>Local divers</t>
  </si>
  <si>
    <t>A</t>
  </si>
  <si>
    <t>AK</t>
  </si>
  <si>
    <t>boutiques et magasins sur rue dont la surface principale est inférieure à 400 m²</t>
  </si>
  <si>
    <t>2296401411444</t>
  </si>
  <si>
    <t/>
  </si>
  <si>
    <t>Appartement</t>
  </si>
  <si>
    <t>132 RUE MONTMARTRE</t>
  </si>
  <si>
    <t>Local commun (ex. : local à vélos)</t>
  </si>
  <si>
    <t>AI</t>
  </si>
  <si>
    <t>2296401411543</t>
  </si>
  <si>
    <t>locaux à usage de bureaux d'agencement ancien</t>
  </si>
  <si>
    <t>Dépendance bâtie isolée</t>
  </si>
  <si>
    <t>Parking</t>
  </si>
  <si>
    <t>locaux assimilables à des bureaux mais présentant des aménagements spécifiques</t>
  </si>
  <si>
    <t>Cave</t>
  </si>
  <si>
    <t>parcs de stationnement à ciel ouvert</t>
  </si>
  <si>
    <t>B</t>
  </si>
  <si>
    <t>156 RUE SAINT-DENIS</t>
  </si>
  <si>
    <t>AM</t>
  </si>
  <si>
    <t>C</t>
  </si>
  <si>
    <t>210 RUE SAINT-DENIS</t>
  </si>
  <si>
    <t>AP</t>
  </si>
  <si>
    <t>Pièce indépendante</t>
  </si>
  <si>
    <t>2296401413325</t>
  </si>
  <si>
    <t>ateliers artisanaux</t>
  </si>
  <si>
    <t>magasin de grande surface – surface principale comprise entre 400 et 2 499 m²</t>
  </si>
  <si>
    <t>23 BD DE BONNE NOUVELLE</t>
  </si>
  <si>
    <t>AO</t>
  </si>
  <si>
    <t>Dépendance d’appartement</t>
  </si>
  <si>
    <t>24 RUE DE LA BANQUE</t>
  </si>
  <si>
    <t>AF</t>
  </si>
  <si>
    <t>Cellier</t>
  </si>
  <si>
    <t>25 BD POISSONNIERE</t>
  </si>
  <si>
    <t>AH</t>
  </si>
  <si>
    <t>locaux à usage de bureaux d'agencement récent</t>
  </si>
  <si>
    <t>27 RUE DU CAIRE</t>
  </si>
  <si>
    <t>AN</t>
  </si>
  <si>
    <t>2296401412434</t>
  </si>
  <si>
    <t>commerces sans accès direct à la rue dont la surface principale est inférieure à 400 m²</t>
  </si>
  <si>
    <t>5 PL DE LA BOURSE</t>
  </si>
  <si>
    <t>6 RUE DES JEUNEURS</t>
  </si>
  <si>
    <t>2296401411345</t>
  </si>
  <si>
    <t>7 RUE D UZES</t>
  </si>
  <si>
    <t>84 RUE DE CLERY</t>
  </si>
  <si>
    <t>Invariant complémentaire</t>
  </si>
  <si>
    <t>Invariant local commun</t>
  </si>
  <si>
    <t>Adresse</t>
  </si>
  <si>
    <t>Adresse cadastre</t>
  </si>
  <si>
    <t>VERIF</t>
  </si>
  <si>
    <t>Etage cadastre</t>
  </si>
  <si>
    <t>PORTE</t>
  </si>
  <si>
    <t>Porte cadastre</t>
  </si>
  <si>
    <t>Surface</t>
  </si>
  <si>
    <t>Surface réelle cadastre</t>
  </si>
  <si>
    <t>Nature Lot</t>
  </si>
  <si>
    <t>Nature</t>
  </si>
  <si>
    <t>Dépendance</t>
  </si>
  <si>
    <t>MES</t>
  </si>
  <si>
    <t>Fin MES</t>
  </si>
  <si>
    <t>Etat de gestion</t>
  </si>
  <si>
    <t>Code Axe 3</t>
  </si>
  <si>
    <t xml:space="preserve">Libellé Axe 3 </t>
  </si>
  <si>
    <t xml:space="preserve">Code Axe 2 </t>
  </si>
  <si>
    <t>Libellé Axe 2</t>
  </si>
  <si>
    <t>Code Axe 1</t>
  </si>
  <si>
    <t xml:space="preserve">Libellé Axe 1 </t>
  </si>
  <si>
    <t>Code Insee</t>
  </si>
  <si>
    <t>Code Insee cadastre</t>
  </si>
  <si>
    <t>Invariant ERP</t>
  </si>
  <si>
    <t>Département</t>
  </si>
  <si>
    <t>Rapproché (oui/non)</t>
  </si>
  <si>
    <t>Invariant avec la VL max</t>
  </si>
  <si>
    <t>156 rue Saint-Denis</t>
  </si>
  <si>
    <t>Logement</t>
  </si>
  <si>
    <t>15/09/1984</t>
  </si>
  <si>
    <t>OCC Occupé</t>
  </si>
  <si>
    <t>Paris Habitat-OPH</t>
  </si>
  <si>
    <t>02SD</t>
  </si>
  <si>
    <t>SAINT DENIS 156</t>
  </si>
  <si>
    <t>SAINT DENIS 156 Bât01</t>
  </si>
  <si>
    <t>75</t>
  </si>
  <si>
    <t>VR Vacance réservée</t>
  </si>
  <si>
    <t>SAINT DENIS 156 Bât02</t>
  </si>
  <si>
    <t>Local</t>
  </si>
  <si>
    <t>SUR</t>
  </si>
  <si>
    <t>PKA1</t>
  </si>
  <si>
    <t>ST DENIS 156 Parking A1</t>
  </si>
  <si>
    <t>VO Vacance ordinaire</t>
  </si>
  <si>
    <t>SOR Sortie de patrimoine</t>
  </si>
  <si>
    <t>84 rue de Cléry</t>
  </si>
  <si>
    <t>02CL</t>
  </si>
  <si>
    <t>CLERY 84</t>
  </si>
  <si>
    <t>CLERY 84 Bât01</t>
  </si>
  <si>
    <t>Boutique</t>
  </si>
  <si>
    <t>ETA</t>
  </si>
  <si>
    <t>15/12/1984</t>
  </si>
  <si>
    <t>SAINT DENIS 156 Bât03</t>
  </si>
  <si>
    <t>ancien escalier supprimé</t>
  </si>
  <si>
    <t>30/06/1999</t>
  </si>
  <si>
    <t>02BN</t>
  </si>
  <si>
    <t>BONNE NOUVELLE 23</t>
  </si>
  <si>
    <t>BONNE NOUVELLE 23 Bât01</t>
  </si>
  <si>
    <t>23 boulevard Bonne Nouvelle</t>
  </si>
  <si>
    <t>15/09/2001</t>
  </si>
  <si>
    <t>7 rue d'Uzès</t>
  </si>
  <si>
    <t>02UZ</t>
  </si>
  <si>
    <t>UZES 7</t>
  </si>
  <si>
    <t>UZES 7 Bât01</t>
  </si>
  <si>
    <t>130/134 rue Montmartre</t>
  </si>
  <si>
    <t>02MO</t>
  </si>
  <si>
    <t>MONTMARTRE 130/134</t>
  </si>
  <si>
    <t>RUE</t>
  </si>
  <si>
    <t>MONTMARTRE 130/134BâtRUE</t>
  </si>
  <si>
    <t>COUR</t>
  </si>
  <si>
    <t>MONTMARTRE 130 BâtCOUR</t>
  </si>
  <si>
    <t>PKC1</t>
  </si>
  <si>
    <t>MONTMARTRE</t>
  </si>
  <si>
    <t>603A</t>
  </si>
  <si>
    <t>603B</t>
  </si>
  <si>
    <t>604A</t>
  </si>
  <si>
    <t>604B</t>
  </si>
  <si>
    <t>605A</t>
  </si>
  <si>
    <t>605B</t>
  </si>
  <si>
    <t>609A</t>
  </si>
  <si>
    <t>609B</t>
  </si>
  <si>
    <t>610A</t>
  </si>
  <si>
    <t>610B</t>
  </si>
  <si>
    <t>616A</t>
  </si>
  <si>
    <t>616B</t>
  </si>
  <si>
    <t>617A</t>
  </si>
  <si>
    <t>617B</t>
  </si>
  <si>
    <t>618A</t>
  </si>
  <si>
    <t>618B</t>
  </si>
  <si>
    <t>623A</t>
  </si>
  <si>
    <t>623B</t>
  </si>
  <si>
    <t>624A</t>
  </si>
  <si>
    <t>624B</t>
  </si>
  <si>
    <t>11 r N.-D. de Bonne Nouvelle</t>
  </si>
  <si>
    <t>6 rue des Jeuneurs</t>
  </si>
  <si>
    <t>02JE</t>
  </si>
  <si>
    <t>JEUNEURS 6</t>
  </si>
  <si>
    <t>JEUNEURS Bât01</t>
  </si>
  <si>
    <t>Loge</t>
  </si>
  <si>
    <t>4 rue d'Aboukir</t>
  </si>
  <si>
    <t>Emplact antenne, relais</t>
  </si>
  <si>
    <t>02AB</t>
  </si>
  <si>
    <t>ABOUKIR 4 FOYER</t>
  </si>
  <si>
    <t>13 rue Léopold Bellan</t>
  </si>
  <si>
    <t>02LB</t>
  </si>
  <si>
    <t>LEOPOLD BELLAN 13</t>
  </si>
  <si>
    <t>LEOPOLD BELLAN 13 Bât01</t>
  </si>
  <si>
    <t>à ne plus utiliser</t>
  </si>
  <si>
    <t>25 bd Poissonnière</t>
  </si>
  <si>
    <t>SS</t>
  </si>
  <si>
    <t>02PO</t>
  </si>
  <si>
    <t>POISSONNIERE 25</t>
  </si>
  <si>
    <t>POISSONNIERE 25 Bât01</t>
  </si>
  <si>
    <t>17/12/2014</t>
  </si>
  <si>
    <t>E/S</t>
  </si>
  <si>
    <t>24-26 rue de la Banque</t>
  </si>
  <si>
    <t>Bâtiment</t>
  </si>
  <si>
    <t>24/07/2007</t>
  </si>
  <si>
    <t>02BA</t>
  </si>
  <si>
    <t>BANQUE 24</t>
  </si>
  <si>
    <t>BANQUE 24 Bât01</t>
  </si>
  <si>
    <t>Emplacement équipt pub</t>
  </si>
  <si>
    <t>15/10/2008</t>
  </si>
  <si>
    <t>15/07/2009</t>
  </si>
  <si>
    <t>Local personnel extérieu</t>
  </si>
  <si>
    <t>20/05/2009</t>
  </si>
  <si>
    <t>INT Affectation interne</t>
  </si>
  <si>
    <t>Foyer</t>
  </si>
  <si>
    <t>ABOUKIR 4 Bât01</t>
  </si>
  <si>
    <t>26 Rue de la Banque</t>
  </si>
  <si>
    <t>5 Place de la Bourse</t>
  </si>
  <si>
    <t>24 Rue de la Banque</t>
  </si>
  <si>
    <t>23/10/2013</t>
  </si>
  <si>
    <t>Bureau d'accueil</t>
  </si>
  <si>
    <t>22/07/2013</t>
  </si>
  <si>
    <t>23/02/2017</t>
  </si>
  <si>
    <t>14/02/2017</t>
  </si>
  <si>
    <t>27 Rue du Caire</t>
  </si>
  <si>
    <t>02CA</t>
  </si>
  <si>
    <t>CAIRE27</t>
  </si>
  <si>
    <t>CAIRE27 Bât02</t>
  </si>
  <si>
    <t>CAIRE27 Bât01</t>
  </si>
  <si>
    <t>ALO A louer 1ère fois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</si>
</sst>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mm/dd/yyyy"/>
    <numFmt numFmtId="166" formatCode="m/d/yyyy"/>
  </numFmts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Inconsolata"/>
    </font>
    <font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0E0E3"/>
        <bgColor rgb="FFD0E0E3"/>
      </patternFill>
    </fill>
    <fill>
      <patternFill patternType="solid">
        <fgColor rgb="FFF3F3F3"/>
        <bgColor rgb="FFF3F3F3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2" fillId="0" borderId="0" xfId="0" applyFont="1"/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4" borderId="0" xfId="0" applyFont="1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4" fillId="6" borderId="0" xfId="0" applyFont="1" applyFill="1"/>
    <xf numFmtId="0" fontId="5" fillId="2" borderId="1" xfId="0" applyFont="1" applyFill="1" applyBorder="1"/>
    <xf numFmtId="0" fontId="5" fillId="0" borderId="0" xfId="0" applyFont="1"/>
    <xf numFmtId="0" fontId="2" fillId="3" borderId="0" xfId="0" applyFont="1" applyFill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2" fillId="4" borderId="0" xfId="0" applyFont="1" applyFill="1"/>
    <xf numFmtId="0" fontId="2" fillId="5" borderId="0" xfId="0" applyFont="1" applyFill="1" applyAlignment="1">
      <alignment horizontal="center"/>
    </xf>
    <xf numFmtId="0" fontId="2" fillId="6" borderId="0" xfId="0" applyFont="1" applyFill="1"/>
    <xf numFmtId="0" fontId="6" fillId="0" borderId="0" xfId="0" applyFont="1"/>
    <xf numFmtId="0" fontId="7" fillId="3" borderId="0" xfId="0" applyFont="1" applyFill="1"/>
    <xf numFmtId="0" fontId="7" fillId="4" borderId="0" xfId="0" applyFont="1" applyFill="1"/>
    <xf numFmtId="0" fontId="7" fillId="3" borderId="0" xfId="0" applyFont="1" applyFill="1" applyAlignment="1">
      <alignment horizontal="right"/>
    </xf>
    <xf numFmtId="0" fontId="7" fillId="4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8" fillId="2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9" fillId="2" borderId="0" xfId="0" applyFont="1" applyFill="1"/>
    <xf numFmtId="164" fontId="5" fillId="0" borderId="0" xfId="0" applyNumberFormat="1" applyFont="1"/>
    <xf numFmtId="0" fontId="7" fillId="5" borderId="0" xfId="0" applyFont="1" applyFill="1"/>
    <xf numFmtId="0" fontId="7" fillId="2" borderId="0" xfId="0" applyFont="1" applyFill="1"/>
    <xf numFmtId="0" fontId="2" fillId="2" borderId="0" xfId="0" applyFont="1" applyFill="1"/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right"/>
    </xf>
    <xf numFmtId="164" fontId="5" fillId="7" borderId="0" xfId="0" applyNumberFormat="1" applyFont="1" applyFill="1"/>
    <xf numFmtId="164" fontId="7" fillId="0" borderId="0" xfId="0" applyNumberFormat="1" applyFont="1"/>
    <xf numFmtId="0" fontId="8" fillId="0" borderId="0" xfId="0" applyFont="1"/>
    <xf numFmtId="165" fontId="7" fillId="0" borderId="0" xfId="0" applyNumberFormat="1" applyFont="1"/>
    <xf numFmtId="165" fontId="7" fillId="7" borderId="0" xfId="0" applyNumberFormat="1" applyFont="1" applyFill="1"/>
    <xf numFmtId="0" fontId="8" fillId="7" borderId="0" xfId="0" applyFont="1" applyFill="1"/>
    <xf numFmtId="0" fontId="5" fillId="2" borderId="0" xfId="0" applyFont="1" applyFill="1"/>
    <xf numFmtId="166" fontId="7" fillId="0" borderId="0" xfId="0" applyNumberFormat="1" applyFont="1"/>
    <xf numFmtId="166" fontId="7" fillId="7" borderId="0" xfId="0" applyNumberFormat="1" applyFont="1" applyFill="1"/>
  </cellXfs>
  <cellStyles count="1">
    <cellStyle name="Normal" xfId="0" builtinId="0"/>
  </cellStyles>
  <dxfs count="6"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K326"/>
  <sheetViews>
    <sheetView workbookViewId="0">
      <pane ySplit="1" topLeftCell="A2" activePane="bottomLeft" state="frozen"/>
      <selection pane="bottomLeft" activeCell="AI5" sqref="AI5"/>
    </sheetView>
  </sheetViews>
  <sheetFormatPr baseColWidth="10" defaultColWidth="12.6640625" defaultRowHeight="15" customHeight="1" x14ac:dyDescent="0.15"/>
  <cols>
    <col min="1" max="2" width="14.5" customWidth="1"/>
    <col min="3" max="3" width="8" customWidth="1"/>
    <col min="4" max="4" width="9.33203125" customWidth="1"/>
    <col min="5" max="5" width="10.6640625" customWidth="1"/>
    <col min="6" max="6" width="17.83203125" customWidth="1"/>
    <col min="7" max="7" width="24.1640625" customWidth="1"/>
    <col min="8" max="8" width="14.5" customWidth="1"/>
    <col min="9" max="9" width="32.5" customWidth="1"/>
    <col min="10" max="10" width="15.1640625" customWidth="1"/>
    <col min="11" max="11" width="14.5" customWidth="1"/>
    <col min="12" max="12" width="7.33203125" customWidth="1"/>
    <col min="13" max="13" width="10.33203125" customWidth="1"/>
    <col min="14" max="14" width="6.6640625" customWidth="1"/>
    <col min="15" max="18" width="14.5" customWidth="1"/>
    <col min="19" max="19" width="32.33203125" customWidth="1"/>
    <col min="20" max="20" width="8.33203125" customWidth="1"/>
    <col min="21" max="25" width="14.5" customWidth="1"/>
    <col min="26" max="28" width="34.5" customWidth="1"/>
    <col min="29" max="33" width="14.5" customWidth="1"/>
    <col min="34" max="34" width="35" customWidth="1"/>
    <col min="35" max="37" width="14.5" customWidth="1"/>
  </cols>
  <sheetData>
    <row r="1" spans="1:37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4" t="s">
        <v>26</v>
      </c>
      <c r="AB1" s="4" t="s">
        <v>27</v>
      </c>
      <c r="AC1" s="6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  <c r="AI1" s="9" t="s">
        <v>34</v>
      </c>
      <c r="AJ1" s="9" t="s">
        <v>35</v>
      </c>
      <c r="AK1" s="9" t="s">
        <v>36</v>
      </c>
    </row>
    <row r="2" spans="1:37" ht="15.75" customHeight="1" x14ac:dyDescent="0.2">
      <c r="A2" s="10" t="str">
        <f>IFERROR(IF(VLOOKUP(B2,ERP!D:D,1,0)=B2,"Rapproché","Non rapproché"),"Non rapproché")</f>
        <v>Rapproché</v>
      </c>
      <c r="B2" s="10">
        <f>IFERROR(VLOOKUP(F2,ERP!A:D,4,0),VLOOKUP(F2,ERP!B:D,3,0))</f>
        <v>175909</v>
      </c>
      <c r="C2" s="11">
        <v>75</v>
      </c>
      <c r="D2" s="11" t="s">
        <v>37</v>
      </c>
      <c r="E2" s="11">
        <v>75102</v>
      </c>
      <c r="F2" s="11">
        <v>1020044650</v>
      </c>
      <c r="G2" s="11" t="s">
        <v>38</v>
      </c>
      <c r="H2" s="11" t="s">
        <v>39</v>
      </c>
      <c r="I2" s="11"/>
      <c r="J2" s="11">
        <v>483</v>
      </c>
      <c r="K2" s="11">
        <v>1002</v>
      </c>
      <c r="L2" s="11">
        <v>0</v>
      </c>
      <c r="M2" s="11" t="s">
        <v>40</v>
      </c>
      <c r="N2" s="11">
        <v>1</v>
      </c>
      <c r="O2" s="11" t="s">
        <v>41</v>
      </c>
      <c r="P2" s="11"/>
      <c r="Q2" s="3">
        <v>6</v>
      </c>
      <c r="R2" s="11"/>
      <c r="S2" s="12" t="s">
        <v>42</v>
      </c>
      <c r="T2" s="12">
        <v>1890</v>
      </c>
      <c r="U2" s="12">
        <v>314</v>
      </c>
      <c r="V2" s="12">
        <v>338</v>
      </c>
      <c r="W2" s="12">
        <v>0</v>
      </c>
      <c r="X2" s="12">
        <v>0</v>
      </c>
      <c r="Y2" s="12">
        <v>0</v>
      </c>
      <c r="Z2" s="13" t="s">
        <v>43</v>
      </c>
      <c r="AA2" s="14">
        <v>2303.6</v>
      </c>
      <c r="AB2" s="14"/>
      <c r="AC2" s="15"/>
      <c r="AD2" s="16">
        <f>IFERROR(VLOOKUP(B2,ERP!D:AA,20,0),VLOOKUP(AH2,ERP!D:AF,20,0))</f>
        <v>1</v>
      </c>
      <c r="AE2" s="16" t="str">
        <f>IFERROR(VLOOKUP(B2,ERP!D:AA,22,0),VLOOKUP(AH2,ERP!D:AF,22,0))</f>
        <v>02LB</v>
      </c>
      <c r="AF2" s="16">
        <f>IFERROR(VLOOKUP(B2,ERP!D:AA,24,0),VLOOKUP(AH2,ERP!D:AF,24,0))</f>
        <v>1</v>
      </c>
      <c r="AG2" s="16" t="s">
        <v>44</v>
      </c>
      <c r="AH2" s="16" t="str">
        <f>IFERROR(VLOOKUP(AG2,ERP!A:D,4,0),"")</f>
        <v/>
      </c>
      <c r="AI2" s="17"/>
      <c r="AJ2" s="17"/>
      <c r="AK2" s="17"/>
    </row>
    <row r="3" spans="1:37" ht="15.75" customHeight="1" x14ac:dyDescent="0.2">
      <c r="A3" s="10" t="str">
        <f>IFERROR(IF(VLOOKUP(B3,ERP!D:D,1,0)=B3,"Rapproché","Non rapproché"),"Non rapproché")</f>
        <v>Rapproché</v>
      </c>
      <c r="B3" s="10">
        <f>IFERROR(VLOOKUP(F3,ERP!A:D,4,0),VLOOKUP(F3,ERP!B:D,3,0))</f>
        <v>191340</v>
      </c>
      <c r="C3" s="3">
        <v>75</v>
      </c>
      <c r="D3" s="3" t="s">
        <v>37</v>
      </c>
      <c r="E3" s="11">
        <v>75102</v>
      </c>
      <c r="F3" s="3">
        <v>1020823583</v>
      </c>
      <c r="G3" s="3" t="s">
        <v>38</v>
      </c>
      <c r="H3" s="3" t="s">
        <v>45</v>
      </c>
      <c r="I3" s="3">
        <v>105</v>
      </c>
      <c r="J3" s="3">
        <v>171</v>
      </c>
      <c r="K3" s="3">
        <v>1001</v>
      </c>
      <c r="L3" s="3">
        <v>1</v>
      </c>
      <c r="M3" s="3" t="s">
        <v>40</v>
      </c>
      <c r="N3" s="3">
        <v>1</v>
      </c>
      <c r="O3" s="3" t="s">
        <v>41</v>
      </c>
      <c r="Q3" s="3">
        <v>6</v>
      </c>
      <c r="S3" s="12"/>
      <c r="T3" s="12">
        <v>2013</v>
      </c>
      <c r="U3" s="12"/>
      <c r="V3" s="12"/>
      <c r="W3" s="12"/>
      <c r="X3" s="12"/>
      <c r="Y3" s="12"/>
      <c r="Z3" s="13" t="s">
        <v>43</v>
      </c>
      <c r="AA3" s="18">
        <v>384.08</v>
      </c>
      <c r="AB3" s="18"/>
      <c r="AC3" s="15"/>
      <c r="AD3" s="16">
        <f>IFERROR(VLOOKUP(B3,ERP!D:AA,20,0),VLOOKUP(AH3,ERP!D:AF,20,0))</f>
        <v>1</v>
      </c>
      <c r="AE3" s="16" t="str">
        <f>IFERROR(VLOOKUP(B3,ERP!D:AA,22,0),VLOOKUP(AH3,ERP!D:AF,22,0))</f>
        <v>02LB</v>
      </c>
      <c r="AF3" s="16">
        <f>IFERROR(VLOOKUP(B3,ERP!D:AA,24,0),VLOOKUP(AH3,ERP!D:AF,24,0))</f>
        <v>1</v>
      </c>
      <c r="AG3" s="16" t="s">
        <v>44</v>
      </c>
      <c r="AH3" s="16" t="str">
        <f>IFERROR(VLOOKUP(AG3,ERP!A:D,4,0),"")</f>
        <v/>
      </c>
      <c r="AI3" s="17"/>
      <c r="AJ3" s="17"/>
      <c r="AK3" s="17"/>
    </row>
    <row r="4" spans="1:37" ht="15.75" customHeight="1" x14ac:dyDescent="0.2">
      <c r="A4" s="10" t="str">
        <f>IFERROR(IF(VLOOKUP(B4,ERP!D:D,1,0)=B4,"Rapproché","Non rapproché"),"Non rapproché")</f>
        <v>Rapproché</v>
      </c>
      <c r="B4" s="10">
        <f>IFERROR(VLOOKUP(F4,ERP!A:D,4,0),VLOOKUP(F4,ERP!B:D,3,0))</f>
        <v>191341</v>
      </c>
      <c r="C4" s="3">
        <v>75</v>
      </c>
      <c r="D4" s="3" t="s">
        <v>37</v>
      </c>
      <c r="E4" s="11">
        <v>75102</v>
      </c>
      <c r="F4" s="3">
        <v>1020823584</v>
      </c>
      <c r="G4" s="3" t="s">
        <v>38</v>
      </c>
      <c r="H4" s="3" t="s">
        <v>45</v>
      </c>
      <c r="I4" s="3">
        <v>32</v>
      </c>
      <c r="J4" s="3">
        <v>77</v>
      </c>
      <c r="K4" s="3">
        <v>2001</v>
      </c>
      <c r="L4" s="3">
        <v>1</v>
      </c>
      <c r="M4" s="3" t="s">
        <v>40</v>
      </c>
      <c r="N4" s="3">
        <v>1</v>
      </c>
      <c r="O4" s="3" t="s">
        <v>41</v>
      </c>
      <c r="Q4" s="3">
        <v>6</v>
      </c>
      <c r="S4" s="12"/>
      <c r="T4" s="12">
        <v>2013</v>
      </c>
      <c r="U4" s="12"/>
      <c r="V4" s="12"/>
      <c r="W4" s="12"/>
      <c r="X4" s="12"/>
      <c r="Y4" s="12"/>
      <c r="Z4" s="13" t="s">
        <v>43</v>
      </c>
      <c r="AA4" s="18">
        <v>172.94</v>
      </c>
      <c r="AB4" s="18"/>
      <c r="AC4" s="15"/>
      <c r="AD4" s="16">
        <f>IFERROR(VLOOKUP(B4,ERP!D:AA,20,0),VLOOKUP(AH4,ERP!D:AF,20,0))</f>
        <v>1</v>
      </c>
      <c r="AE4" s="16" t="str">
        <f>IFERROR(VLOOKUP(B4,ERP!D:AA,22,0),VLOOKUP(AH4,ERP!D:AF,22,0))</f>
        <v>02LB</v>
      </c>
      <c r="AF4" s="16">
        <f>IFERROR(VLOOKUP(B4,ERP!D:AA,24,0),VLOOKUP(AH4,ERP!D:AF,24,0))</f>
        <v>1</v>
      </c>
      <c r="AG4" s="16" t="s">
        <v>44</v>
      </c>
      <c r="AH4" s="16" t="str">
        <f>IFERROR(VLOOKUP(AG4,ERP!A:D,4,0),"")</f>
        <v/>
      </c>
      <c r="AI4" s="17"/>
      <c r="AJ4" s="17"/>
      <c r="AK4" s="17"/>
    </row>
    <row r="5" spans="1:37" ht="15.75" customHeight="1" x14ac:dyDescent="0.2">
      <c r="A5" s="10" t="str">
        <f>IFERROR(IF(VLOOKUP(B5,ERP!D:D,1,0)=B5,"Rapproché","Non rapproché"),"Non rapproché")</f>
        <v>Rapproché</v>
      </c>
      <c r="B5" s="10">
        <f>IFERROR(VLOOKUP(F5,ERP!A:D,4,0),VLOOKUP(F5,ERP!B:D,3,0))</f>
        <v>191342</v>
      </c>
      <c r="C5" s="3">
        <v>75</v>
      </c>
      <c r="D5" s="3" t="s">
        <v>37</v>
      </c>
      <c r="E5" s="11">
        <v>75102</v>
      </c>
      <c r="F5" s="3">
        <v>1020823585</v>
      </c>
      <c r="G5" s="3" t="s">
        <v>38</v>
      </c>
      <c r="H5" s="3" t="s">
        <v>45</v>
      </c>
      <c r="I5" s="3">
        <v>81</v>
      </c>
      <c r="J5" s="3">
        <v>137</v>
      </c>
      <c r="K5" s="3">
        <v>3001</v>
      </c>
      <c r="L5" s="3">
        <v>1</v>
      </c>
      <c r="M5" s="3" t="s">
        <v>40</v>
      </c>
      <c r="N5" s="3">
        <v>1</v>
      </c>
      <c r="O5" s="3" t="s">
        <v>41</v>
      </c>
      <c r="Q5" s="3">
        <v>6</v>
      </c>
      <c r="S5" s="12"/>
      <c r="T5" s="12">
        <v>2013</v>
      </c>
      <c r="U5" s="12"/>
      <c r="V5" s="12"/>
      <c r="W5" s="12"/>
      <c r="X5" s="12"/>
      <c r="Y5" s="12"/>
      <c r="Z5" s="13" t="s">
        <v>43</v>
      </c>
      <c r="AA5" s="18">
        <v>307.57</v>
      </c>
      <c r="AB5" s="18"/>
      <c r="AC5" s="15"/>
      <c r="AD5" s="16">
        <f>IFERROR(VLOOKUP(B5,ERP!D:AA,20,0),VLOOKUP(AH5,ERP!D:AF,20,0))</f>
        <v>1</v>
      </c>
      <c r="AE5" s="16" t="str">
        <f>IFERROR(VLOOKUP(B5,ERP!D:AA,22,0),VLOOKUP(AH5,ERP!D:AF,22,0))</f>
        <v>02LB</v>
      </c>
      <c r="AF5" s="16">
        <f>IFERROR(VLOOKUP(B5,ERP!D:AA,24,0),VLOOKUP(AH5,ERP!D:AF,24,0))</f>
        <v>1</v>
      </c>
      <c r="AG5" s="16" t="s">
        <v>44</v>
      </c>
      <c r="AH5" s="16" t="str">
        <f>IFERROR(VLOOKUP(AG5,ERP!A:D,4,0),"")</f>
        <v/>
      </c>
      <c r="AI5" s="17"/>
      <c r="AJ5" s="17"/>
      <c r="AK5" s="17"/>
    </row>
    <row r="6" spans="1:37" ht="15.75" customHeight="1" x14ac:dyDescent="0.2">
      <c r="A6" s="10" t="str">
        <f>IFERROR(IF(VLOOKUP(B6,ERP!D:D,1,0)=B6,"Rapproché","Non rapproché"),"Non rapproché")</f>
        <v>Rapproché</v>
      </c>
      <c r="B6" s="10">
        <f>IFERROR(VLOOKUP(F6,ERP!A:D,4,0),VLOOKUP(F6,ERP!B:D,3,0))</f>
        <v>191343</v>
      </c>
      <c r="C6" s="3">
        <v>75</v>
      </c>
      <c r="D6" s="3" t="s">
        <v>37</v>
      </c>
      <c r="E6" s="11">
        <v>75102</v>
      </c>
      <c r="F6" s="3">
        <v>1020823588</v>
      </c>
      <c r="G6" s="3" t="s">
        <v>38</v>
      </c>
      <c r="H6" s="3" t="s">
        <v>45</v>
      </c>
      <c r="I6" s="3">
        <v>67</v>
      </c>
      <c r="J6" s="3">
        <v>118</v>
      </c>
      <c r="K6" s="3">
        <v>4001</v>
      </c>
      <c r="L6" s="3">
        <v>2</v>
      </c>
      <c r="M6" s="3" t="s">
        <v>40</v>
      </c>
      <c r="N6" s="3">
        <v>1</v>
      </c>
      <c r="O6" s="3" t="s">
        <v>41</v>
      </c>
      <c r="Q6" s="3">
        <v>6</v>
      </c>
      <c r="S6" s="12"/>
      <c r="T6" s="12">
        <v>2014</v>
      </c>
      <c r="U6" s="12"/>
      <c r="V6" s="12"/>
      <c r="W6" s="12"/>
      <c r="X6" s="12"/>
      <c r="Y6" s="12"/>
      <c r="Z6" s="13" t="s">
        <v>43</v>
      </c>
      <c r="AA6" s="18">
        <v>237.71</v>
      </c>
      <c r="AB6" s="18"/>
      <c r="AC6" s="15"/>
      <c r="AD6" s="16">
        <f>IFERROR(VLOOKUP(B6,ERP!D:AA,20,0),VLOOKUP(AH6,ERP!D:AF,20,0))</f>
        <v>1</v>
      </c>
      <c r="AE6" s="16" t="str">
        <f>IFERROR(VLOOKUP(B6,ERP!D:AA,22,0),VLOOKUP(AH6,ERP!D:AF,22,0))</f>
        <v>02LB</v>
      </c>
      <c r="AF6" s="16">
        <f>IFERROR(VLOOKUP(B6,ERP!D:AA,24,0),VLOOKUP(AH6,ERP!D:AF,24,0))</f>
        <v>1</v>
      </c>
      <c r="AG6" s="16" t="s">
        <v>44</v>
      </c>
      <c r="AH6" s="16" t="str">
        <f>IFERROR(VLOOKUP(AG6,ERP!A:D,4,0),"")</f>
        <v/>
      </c>
      <c r="AI6" s="17"/>
      <c r="AJ6" s="17"/>
      <c r="AK6" s="17"/>
    </row>
    <row r="7" spans="1:37" ht="15.75" customHeight="1" x14ac:dyDescent="0.2">
      <c r="A7" s="10" t="str">
        <f>IFERROR(IF(VLOOKUP(B7,ERP!D:D,1,0)=B7,"Rapproché","Non rapproché"),"Non rapproché")</f>
        <v>Rapproché</v>
      </c>
      <c r="B7" s="10">
        <f>IFERROR(VLOOKUP(F7,ERP!A:D,4,0),VLOOKUP(F7,ERP!B:D,3,0))</f>
        <v>191344</v>
      </c>
      <c r="C7" s="3">
        <v>75</v>
      </c>
      <c r="D7" s="3" t="s">
        <v>37</v>
      </c>
      <c r="E7" s="11">
        <v>75102</v>
      </c>
      <c r="F7" s="3">
        <v>1020823589</v>
      </c>
      <c r="G7" s="3" t="s">
        <v>38</v>
      </c>
      <c r="H7" s="3" t="s">
        <v>45</v>
      </c>
      <c r="I7" s="3">
        <v>26</v>
      </c>
      <c r="J7" s="3">
        <v>67</v>
      </c>
      <c r="K7" s="3">
        <v>5001</v>
      </c>
      <c r="L7" s="3">
        <v>2</v>
      </c>
      <c r="M7" s="3" t="s">
        <v>40</v>
      </c>
      <c r="N7" s="3">
        <v>1</v>
      </c>
      <c r="O7" s="3" t="s">
        <v>41</v>
      </c>
      <c r="Q7" s="3">
        <v>6</v>
      </c>
      <c r="S7" s="12"/>
      <c r="T7" s="12">
        <v>2013</v>
      </c>
      <c r="U7" s="12"/>
      <c r="V7" s="12"/>
      <c r="W7" s="12"/>
      <c r="X7" s="12"/>
      <c r="Y7" s="12"/>
      <c r="Z7" s="13" t="s">
        <v>43</v>
      </c>
      <c r="AA7" s="18">
        <v>135.06</v>
      </c>
      <c r="AB7" s="18"/>
      <c r="AC7" s="15"/>
      <c r="AD7" s="16">
        <f>IFERROR(VLOOKUP(B7,ERP!D:AA,20,0),VLOOKUP(AH7,ERP!D:AF,20,0))</f>
        <v>1</v>
      </c>
      <c r="AE7" s="16" t="str">
        <f>IFERROR(VLOOKUP(B7,ERP!D:AA,22,0),VLOOKUP(AH7,ERP!D:AF,22,0))</f>
        <v>02LB</v>
      </c>
      <c r="AF7" s="16">
        <f>IFERROR(VLOOKUP(B7,ERP!D:AA,24,0),VLOOKUP(AH7,ERP!D:AF,24,0))</f>
        <v>1</v>
      </c>
      <c r="AG7" s="16" t="s">
        <v>44</v>
      </c>
      <c r="AH7" s="16" t="str">
        <f>IFERROR(VLOOKUP(AG7,ERP!A:D,4,0),"")</f>
        <v/>
      </c>
      <c r="AI7" s="17"/>
      <c r="AJ7" s="17"/>
      <c r="AK7" s="17"/>
    </row>
    <row r="8" spans="1:37" ht="15.75" customHeight="1" x14ac:dyDescent="0.2">
      <c r="A8" s="10" t="str">
        <f>IFERROR(IF(VLOOKUP(B8,ERP!D:D,1,0)=B8,"Rapproché","Non rapproché"),"Non rapproché")</f>
        <v>Rapproché</v>
      </c>
      <c r="B8" s="10">
        <f>IFERROR(VLOOKUP(F8,ERP!A:D,4,0),VLOOKUP(F8,ERP!B:D,3,0))</f>
        <v>191345</v>
      </c>
      <c r="C8" s="3">
        <v>75</v>
      </c>
      <c r="D8" s="3" t="s">
        <v>37</v>
      </c>
      <c r="E8" s="11">
        <v>75102</v>
      </c>
      <c r="F8" s="3">
        <v>1020823590</v>
      </c>
      <c r="G8" s="3" t="s">
        <v>38</v>
      </c>
      <c r="H8" s="3" t="s">
        <v>45</v>
      </c>
      <c r="I8" s="3">
        <v>81</v>
      </c>
      <c r="J8" s="3">
        <v>135</v>
      </c>
      <c r="K8" s="3">
        <v>6001</v>
      </c>
      <c r="L8" s="3">
        <v>2</v>
      </c>
      <c r="M8" s="3" t="s">
        <v>40</v>
      </c>
      <c r="N8" s="3">
        <v>1</v>
      </c>
      <c r="O8" s="3" t="s">
        <v>41</v>
      </c>
      <c r="Q8" s="3">
        <v>6</v>
      </c>
      <c r="S8" s="12"/>
      <c r="T8" s="12">
        <v>2013</v>
      </c>
      <c r="U8" s="12"/>
      <c r="V8" s="12"/>
      <c r="W8" s="12"/>
      <c r="X8" s="12"/>
      <c r="Y8" s="12"/>
      <c r="Z8" s="13" t="s">
        <v>43</v>
      </c>
      <c r="AA8" s="18">
        <v>271.93</v>
      </c>
      <c r="AB8" s="18"/>
      <c r="AC8" s="15"/>
      <c r="AD8" s="16">
        <f>IFERROR(VLOOKUP(B8,ERP!D:AA,20,0),VLOOKUP(AH8,ERP!D:AF,20,0))</f>
        <v>1</v>
      </c>
      <c r="AE8" s="16" t="str">
        <f>IFERROR(VLOOKUP(B8,ERP!D:AA,22,0),VLOOKUP(AH8,ERP!D:AF,22,0))</f>
        <v>02LB</v>
      </c>
      <c r="AF8" s="16">
        <f>IFERROR(VLOOKUP(B8,ERP!D:AA,24,0),VLOOKUP(AH8,ERP!D:AF,24,0))</f>
        <v>1</v>
      </c>
      <c r="AG8" s="16" t="s">
        <v>44</v>
      </c>
      <c r="AH8" s="16" t="str">
        <f>IFERROR(VLOOKUP(AG8,ERP!A:D,4,0),"")</f>
        <v/>
      </c>
      <c r="AI8" s="17"/>
      <c r="AJ8" s="17"/>
      <c r="AK8" s="17"/>
    </row>
    <row r="9" spans="1:37" ht="15.75" customHeight="1" x14ac:dyDescent="0.2">
      <c r="A9" s="10" t="str">
        <f>IFERROR(IF(VLOOKUP(B9,ERP!D:D,1,0)=B9,"Rapproché","Non rapproché"),"Non rapproché")</f>
        <v>Rapproché</v>
      </c>
      <c r="B9" s="10">
        <f>IFERROR(VLOOKUP(F9,ERP!A:D,4,0),VLOOKUP(F9,ERP!B:D,3,0))</f>
        <v>191346</v>
      </c>
      <c r="C9" s="3">
        <v>75</v>
      </c>
      <c r="D9" s="3" t="s">
        <v>37</v>
      </c>
      <c r="E9" s="11">
        <v>75102</v>
      </c>
      <c r="F9" s="3">
        <v>1020823591</v>
      </c>
      <c r="G9" s="3" t="s">
        <v>38</v>
      </c>
      <c r="H9" s="3" t="s">
        <v>45</v>
      </c>
      <c r="I9" s="3">
        <v>67</v>
      </c>
      <c r="J9" s="3">
        <v>118</v>
      </c>
      <c r="K9" s="3">
        <v>7001</v>
      </c>
      <c r="L9" s="3">
        <v>3</v>
      </c>
      <c r="M9" s="3" t="s">
        <v>40</v>
      </c>
      <c r="N9" s="3">
        <v>1</v>
      </c>
      <c r="O9" s="3" t="s">
        <v>41</v>
      </c>
      <c r="Q9" s="3">
        <v>6</v>
      </c>
      <c r="S9" s="12"/>
      <c r="T9" s="12">
        <v>2013</v>
      </c>
      <c r="U9" s="12"/>
      <c r="V9" s="12"/>
      <c r="W9" s="12"/>
      <c r="X9" s="12"/>
      <c r="Y9" s="12"/>
      <c r="Z9" s="13" t="s">
        <v>43</v>
      </c>
      <c r="AA9" s="18">
        <v>237.71</v>
      </c>
      <c r="AB9" s="18"/>
      <c r="AC9" s="15"/>
      <c r="AD9" s="16">
        <f>IFERROR(VLOOKUP(B9,ERP!D:AA,20,0),VLOOKUP(AH9,ERP!D:AF,20,0))</f>
        <v>1</v>
      </c>
      <c r="AE9" s="16" t="str">
        <f>IFERROR(VLOOKUP(B9,ERP!D:AA,22,0),VLOOKUP(AH9,ERP!D:AF,22,0))</f>
        <v>02LB</v>
      </c>
      <c r="AF9" s="16">
        <f>IFERROR(VLOOKUP(B9,ERP!D:AA,24,0),VLOOKUP(AH9,ERP!D:AF,24,0))</f>
        <v>1</v>
      </c>
      <c r="AG9" s="16" t="s">
        <v>44</v>
      </c>
      <c r="AH9" s="16" t="str">
        <f>IFERROR(VLOOKUP(AG9,ERP!A:D,4,0),"")</f>
        <v/>
      </c>
      <c r="AI9" s="17"/>
      <c r="AJ9" s="17"/>
      <c r="AK9" s="17"/>
    </row>
    <row r="10" spans="1:37" ht="15.75" customHeight="1" x14ac:dyDescent="0.2">
      <c r="A10" s="10" t="str">
        <f>IFERROR(IF(VLOOKUP(B10,ERP!D:D,1,0)=B10,"Rapproché","Non rapproché"),"Non rapproché")</f>
        <v>Rapproché</v>
      </c>
      <c r="B10" s="10">
        <f>IFERROR(VLOOKUP(F10,ERP!A:D,4,0),VLOOKUP(F10,ERP!B:D,3,0))</f>
        <v>191347</v>
      </c>
      <c r="C10" s="3">
        <v>75</v>
      </c>
      <c r="D10" s="3" t="s">
        <v>37</v>
      </c>
      <c r="E10" s="11">
        <v>75102</v>
      </c>
      <c r="F10" s="3">
        <v>1020823592</v>
      </c>
      <c r="G10" s="3" t="s">
        <v>38</v>
      </c>
      <c r="H10" s="3" t="s">
        <v>45</v>
      </c>
      <c r="I10" s="3">
        <v>26</v>
      </c>
      <c r="J10" s="3">
        <v>67</v>
      </c>
      <c r="K10" s="3">
        <v>8001</v>
      </c>
      <c r="L10" s="3">
        <v>3</v>
      </c>
      <c r="M10" s="3" t="s">
        <v>40</v>
      </c>
      <c r="N10" s="3">
        <v>1</v>
      </c>
      <c r="O10" s="3" t="s">
        <v>41</v>
      </c>
      <c r="Q10" s="3">
        <v>6</v>
      </c>
      <c r="S10" s="12"/>
      <c r="T10" s="12">
        <v>2013</v>
      </c>
      <c r="U10" s="12"/>
      <c r="V10" s="12"/>
      <c r="W10" s="12"/>
      <c r="X10" s="12"/>
      <c r="Y10" s="12"/>
      <c r="Z10" s="13" t="s">
        <v>43</v>
      </c>
      <c r="AA10" s="18">
        <v>135.06</v>
      </c>
      <c r="AB10" s="18"/>
      <c r="AC10" s="15"/>
      <c r="AD10" s="16">
        <f>IFERROR(VLOOKUP(B10,ERP!D:AA,20,0),VLOOKUP(AH10,ERP!D:AF,20,0))</f>
        <v>1</v>
      </c>
      <c r="AE10" s="16" t="str">
        <f>IFERROR(VLOOKUP(B10,ERP!D:AA,22,0),VLOOKUP(AH10,ERP!D:AF,22,0))</f>
        <v>02LB</v>
      </c>
      <c r="AF10" s="16">
        <f>IFERROR(VLOOKUP(B10,ERP!D:AA,24,0),VLOOKUP(AH10,ERP!D:AF,24,0))</f>
        <v>1</v>
      </c>
      <c r="AG10" s="16" t="s">
        <v>44</v>
      </c>
      <c r="AH10" s="16" t="str">
        <f>IFERROR(VLOOKUP(AG10,ERP!A:D,4,0),"")</f>
        <v/>
      </c>
      <c r="AI10" s="17"/>
      <c r="AJ10" s="17"/>
      <c r="AK10" s="17"/>
    </row>
    <row r="11" spans="1:37" ht="15.75" customHeight="1" x14ac:dyDescent="0.2">
      <c r="A11" s="10" t="str">
        <f>IFERROR(IF(VLOOKUP(B11,ERP!D:D,1,0)=B11,"Rapproché","Non rapproché"),"Non rapproché")</f>
        <v>Rapproché</v>
      </c>
      <c r="B11" s="10">
        <f>IFERROR(VLOOKUP(F11,ERP!A:D,4,0),VLOOKUP(F11,ERP!B:D,3,0))</f>
        <v>191348</v>
      </c>
      <c r="C11" s="3">
        <v>75</v>
      </c>
      <c r="D11" s="3" t="s">
        <v>37</v>
      </c>
      <c r="E11" s="11">
        <v>75102</v>
      </c>
      <c r="F11" s="3">
        <v>1020823593</v>
      </c>
      <c r="G11" s="3" t="s">
        <v>38</v>
      </c>
      <c r="H11" s="3" t="s">
        <v>45</v>
      </c>
      <c r="I11" s="3">
        <v>81</v>
      </c>
      <c r="J11" s="3">
        <v>135</v>
      </c>
      <c r="K11" s="3">
        <v>9001</v>
      </c>
      <c r="L11" s="3">
        <v>3</v>
      </c>
      <c r="M11" s="3" t="s">
        <v>40</v>
      </c>
      <c r="N11" s="3">
        <v>1</v>
      </c>
      <c r="O11" s="3" t="s">
        <v>41</v>
      </c>
      <c r="Q11" s="3">
        <v>6</v>
      </c>
      <c r="S11" s="12"/>
      <c r="T11" s="12">
        <v>2013</v>
      </c>
      <c r="U11" s="12"/>
      <c r="V11" s="12"/>
      <c r="W11" s="12"/>
      <c r="X11" s="12"/>
      <c r="Y11" s="12"/>
      <c r="Z11" s="13" t="s">
        <v>43</v>
      </c>
      <c r="AA11" s="18">
        <v>271.93</v>
      </c>
      <c r="AB11" s="18"/>
      <c r="AC11" s="15"/>
      <c r="AD11" s="16">
        <f>IFERROR(VLOOKUP(B11,ERP!D:AA,20,0),VLOOKUP(AH11,ERP!D:AF,20,0))</f>
        <v>1</v>
      </c>
      <c r="AE11" s="16" t="str">
        <f>IFERROR(VLOOKUP(B11,ERP!D:AA,22,0),VLOOKUP(AH11,ERP!D:AF,22,0))</f>
        <v>02LB</v>
      </c>
      <c r="AF11" s="16">
        <f>IFERROR(VLOOKUP(B11,ERP!D:AA,24,0),VLOOKUP(AH11,ERP!D:AF,24,0))</f>
        <v>1</v>
      </c>
      <c r="AG11" s="16" t="s">
        <v>44</v>
      </c>
      <c r="AH11" s="16" t="str">
        <f>IFERROR(VLOOKUP(AG11,ERP!A:D,4,0),"")</f>
        <v/>
      </c>
      <c r="AI11" s="17"/>
      <c r="AJ11" s="17"/>
      <c r="AK11" s="17"/>
    </row>
    <row r="12" spans="1:37" ht="15.75" customHeight="1" x14ac:dyDescent="0.2">
      <c r="A12" s="10" t="str">
        <f>IFERROR(IF(VLOOKUP(B12,ERP!D:D,1,0)=B12,"Rapproché","Non rapproché"),"Non rapproché")</f>
        <v>Rapproché</v>
      </c>
      <c r="B12" s="10">
        <f>IFERROR(VLOOKUP(F12,ERP!A:D,4,0),VLOOKUP(F12,ERP!B:D,3,0))</f>
        <v>191349</v>
      </c>
      <c r="C12" s="3">
        <v>75</v>
      </c>
      <c r="D12" s="3" t="s">
        <v>37</v>
      </c>
      <c r="E12" s="11">
        <v>75102</v>
      </c>
      <c r="F12" s="3">
        <v>1020823594</v>
      </c>
      <c r="G12" s="3" t="s">
        <v>38</v>
      </c>
      <c r="H12" s="3" t="s">
        <v>45</v>
      </c>
      <c r="I12" s="3">
        <v>67</v>
      </c>
      <c r="J12" s="3">
        <v>118</v>
      </c>
      <c r="K12" s="3">
        <v>10001</v>
      </c>
      <c r="L12" s="3">
        <v>4</v>
      </c>
      <c r="M12" s="3" t="s">
        <v>40</v>
      </c>
      <c r="N12" s="3">
        <v>1</v>
      </c>
      <c r="O12" s="3" t="s">
        <v>41</v>
      </c>
      <c r="Q12" s="3">
        <v>6</v>
      </c>
      <c r="S12" s="12"/>
      <c r="T12" s="12">
        <v>2013</v>
      </c>
      <c r="U12" s="12"/>
      <c r="V12" s="12"/>
      <c r="W12" s="12"/>
      <c r="X12" s="12"/>
      <c r="Y12" s="12"/>
      <c r="Z12" s="13" t="s">
        <v>43</v>
      </c>
      <c r="AA12" s="18">
        <v>237.71</v>
      </c>
      <c r="AB12" s="18"/>
      <c r="AC12" s="15"/>
      <c r="AD12" s="16">
        <f>IFERROR(VLOOKUP(B12,ERP!D:AA,20,0),VLOOKUP(AH12,ERP!D:AF,20,0))</f>
        <v>1</v>
      </c>
      <c r="AE12" s="16" t="str">
        <f>IFERROR(VLOOKUP(B12,ERP!D:AA,22,0),VLOOKUP(AH12,ERP!D:AF,22,0))</f>
        <v>02LB</v>
      </c>
      <c r="AF12" s="16">
        <f>IFERROR(VLOOKUP(B12,ERP!D:AA,24,0),VLOOKUP(AH12,ERP!D:AF,24,0))</f>
        <v>1</v>
      </c>
      <c r="AG12" s="16" t="s">
        <v>44</v>
      </c>
      <c r="AH12" s="16" t="str">
        <f>IFERROR(VLOOKUP(AG12,ERP!A:D,4,0),"")</f>
        <v/>
      </c>
      <c r="AI12" s="17"/>
      <c r="AJ12" s="17"/>
      <c r="AK12" s="17"/>
    </row>
    <row r="13" spans="1:37" ht="15.75" customHeight="1" x14ac:dyDescent="0.2">
      <c r="A13" s="10" t="str">
        <f>IFERROR(IF(VLOOKUP(B13,ERP!D:D,1,0)=B13,"Rapproché","Non rapproché"),"Non rapproché")</f>
        <v>Rapproché</v>
      </c>
      <c r="B13" s="10">
        <f>IFERROR(VLOOKUP(F13,ERP!A:D,4,0),VLOOKUP(F13,ERP!B:D,3,0))</f>
        <v>191350</v>
      </c>
      <c r="C13" s="3">
        <v>75</v>
      </c>
      <c r="D13" s="3" t="s">
        <v>37</v>
      </c>
      <c r="E13" s="11">
        <v>75102</v>
      </c>
      <c r="F13" s="3">
        <v>1020823595</v>
      </c>
      <c r="G13" s="3" t="s">
        <v>38</v>
      </c>
      <c r="H13" s="3" t="s">
        <v>45</v>
      </c>
      <c r="I13" s="3">
        <v>26</v>
      </c>
      <c r="J13" s="3">
        <v>67</v>
      </c>
      <c r="K13" s="3">
        <v>11001</v>
      </c>
      <c r="L13" s="3">
        <v>4</v>
      </c>
      <c r="M13" s="3" t="s">
        <v>40</v>
      </c>
      <c r="N13" s="3">
        <v>1</v>
      </c>
      <c r="O13" s="3" t="s">
        <v>41</v>
      </c>
      <c r="Q13" s="3">
        <v>6</v>
      </c>
      <c r="S13" s="12"/>
      <c r="T13" s="12">
        <v>2013</v>
      </c>
      <c r="U13" s="12"/>
      <c r="V13" s="12"/>
      <c r="W13" s="12"/>
      <c r="X13" s="12"/>
      <c r="Y13" s="12"/>
      <c r="Z13" s="13" t="s">
        <v>43</v>
      </c>
      <c r="AA13" s="18">
        <v>135.06</v>
      </c>
      <c r="AB13" s="18"/>
      <c r="AC13" s="15"/>
      <c r="AD13" s="16">
        <f>IFERROR(VLOOKUP(B13,ERP!D:AA,20,0),VLOOKUP(AH13,ERP!D:AF,20,0))</f>
        <v>1</v>
      </c>
      <c r="AE13" s="16" t="str">
        <f>IFERROR(VLOOKUP(B13,ERP!D:AA,22,0),VLOOKUP(AH13,ERP!D:AF,22,0))</f>
        <v>02LB</v>
      </c>
      <c r="AF13" s="16">
        <f>IFERROR(VLOOKUP(B13,ERP!D:AA,24,0),VLOOKUP(AH13,ERP!D:AF,24,0))</f>
        <v>1</v>
      </c>
      <c r="AG13" s="16" t="s">
        <v>44</v>
      </c>
      <c r="AH13" s="16" t="str">
        <f>IFERROR(VLOOKUP(AG13,ERP!A:D,4,0),"")</f>
        <v/>
      </c>
      <c r="AI13" s="17"/>
      <c r="AJ13" s="17"/>
      <c r="AK13" s="17"/>
    </row>
    <row r="14" spans="1:37" ht="15.75" customHeight="1" x14ac:dyDescent="0.2">
      <c r="A14" s="10" t="str">
        <f>IFERROR(IF(VLOOKUP(B14,ERP!D:D,1,0)=B14,"Rapproché","Non rapproché"),"Non rapproché")</f>
        <v>Rapproché</v>
      </c>
      <c r="B14" s="10">
        <f>IFERROR(VLOOKUP(F14,ERP!A:D,4,0),VLOOKUP(F14,ERP!B:D,3,0))</f>
        <v>191351</v>
      </c>
      <c r="C14" s="3">
        <v>75</v>
      </c>
      <c r="D14" s="3" t="s">
        <v>37</v>
      </c>
      <c r="E14" s="11">
        <v>75102</v>
      </c>
      <c r="F14" s="3">
        <v>1020823596</v>
      </c>
      <c r="G14" s="3" t="s">
        <v>38</v>
      </c>
      <c r="H14" s="3" t="s">
        <v>45</v>
      </c>
      <c r="I14" s="3">
        <v>81</v>
      </c>
      <c r="J14" s="3">
        <v>135</v>
      </c>
      <c r="K14" s="3">
        <v>12001</v>
      </c>
      <c r="L14" s="3">
        <v>4</v>
      </c>
      <c r="M14" s="3" t="s">
        <v>40</v>
      </c>
      <c r="N14" s="3">
        <v>1</v>
      </c>
      <c r="O14" s="3" t="s">
        <v>41</v>
      </c>
      <c r="Q14" s="3">
        <v>6</v>
      </c>
      <c r="S14" s="12"/>
      <c r="T14" s="12">
        <v>2013</v>
      </c>
      <c r="U14" s="12"/>
      <c r="V14" s="12"/>
      <c r="W14" s="12"/>
      <c r="X14" s="12"/>
      <c r="Y14" s="12"/>
      <c r="Z14" s="13" t="s">
        <v>43</v>
      </c>
      <c r="AA14" s="18">
        <v>271.93</v>
      </c>
      <c r="AB14" s="18"/>
      <c r="AC14" s="15"/>
      <c r="AD14" s="16">
        <f>IFERROR(VLOOKUP(B14,ERP!D:AA,20,0),VLOOKUP(AH14,ERP!D:AF,20,0))</f>
        <v>1</v>
      </c>
      <c r="AE14" s="16" t="str">
        <f>IFERROR(VLOOKUP(B14,ERP!D:AA,22,0),VLOOKUP(AH14,ERP!D:AF,22,0))</f>
        <v>02LB</v>
      </c>
      <c r="AF14" s="16">
        <f>IFERROR(VLOOKUP(B14,ERP!D:AA,24,0),VLOOKUP(AH14,ERP!D:AF,24,0))</f>
        <v>1</v>
      </c>
      <c r="AG14" s="16" t="s">
        <v>44</v>
      </c>
      <c r="AH14" s="16" t="str">
        <f>IFERROR(VLOOKUP(AG14,ERP!A:D,4,0),"")</f>
        <v/>
      </c>
      <c r="AI14" s="17"/>
      <c r="AJ14" s="17"/>
      <c r="AK14" s="17"/>
    </row>
    <row r="15" spans="1:37" ht="15.75" customHeight="1" x14ac:dyDescent="0.2">
      <c r="A15" s="10" t="str">
        <f>IFERROR(IF(VLOOKUP(B15,ERP!D:D,1,0)=B15,"Rapproché","Non rapproché"),"Non rapproché")</f>
        <v>Rapproché</v>
      </c>
      <c r="B15" s="10">
        <f>IFERROR(VLOOKUP(F15,ERP!A:D,4,0),VLOOKUP(F15,ERP!B:D,3,0))</f>
        <v>191352</v>
      </c>
      <c r="C15" s="3">
        <v>75</v>
      </c>
      <c r="D15" s="3" t="s">
        <v>37</v>
      </c>
      <c r="E15" s="11">
        <v>75102</v>
      </c>
      <c r="F15" s="3">
        <v>1020823600</v>
      </c>
      <c r="G15" s="3" t="s">
        <v>38</v>
      </c>
      <c r="H15" s="3" t="s">
        <v>45</v>
      </c>
      <c r="I15" s="3">
        <v>62</v>
      </c>
      <c r="J15" s="3">
        <v>112</v>
      </c>
      <c r="K15" s="3">
        <v>13001</v>
      </c>
      <c r="L15" s="3">
        <v>5</v>
      </c>
      <c r="M15" s="3" t="s">
        <v>40</v>
      </c>
      <c r="N15" s="3">
        <v>1</v>
      </c>
      <c r="O15" s="3" t="s">
        <v>41</v>
      </c>
      <c r="Q15" s="3">
        <v>6</v>
      </c>
      <c r="S15" s="12"/>
      <c r="T15" s="12">
        <v>2013</v>
      </c>
      <c r="U15" s="12"/>
      <c r="V15" s="12"/>
      <c r="W15" s="12"/>
      <c r="X15" s="12"/>
      <c r="Y15" s="12"/>
      <c r="Z15" s="13" t="s">
        <v>43</v>
      </c>
      <c r="AA15" s="18">
        <v>225.73</v>
      </c>
      <c r="AB15" s="18"/>
      <c r="AC15" s="15"/>
      <c r="AD15" s="16">
        <f>IFERROR(VLOOKUP(B15,ERP!D:AA,20,0),VLOOKUP(AH15,ERP!D:AF,20,0))</f>
        <v>1</v>
      </c>
      <c r="AE15" s="16" t="str">
        <f>IFERROR(VLOOKUP(B15,ERP!D:AA,22,0),VLOOKUP(AH15,ERP!D:AF,22,0))</f>
        <v>02LB</v>
      </c>
      <c r="AF15" s="16">
        <f>IFERROR(VLOOKUP(B15,ERP!D:AA,24,0),VLOOKUP(AH15,ERP!D:AF,24,0))</f>
        <v>1</v>
      </c>
      <c r="AG15" s="16" t="s">
        <v>44</v>
      </c>
      <c r="AH15" s="16" t="str">
        <f>IFERROR(VLOOKUP(AG15,ERP!A:D,4,0),"")</f>
        <v/>
      </c>
      <c r="AI15" s="17"/>
      <c r="AJ15" s="17"/>
      <c r="AK15" s="17"/>
    </row>
    <row r="16" spans="1:37" ht="15.75" customHeight="1" x14ac:dyDescent="0.2">
      <c r="A16" s="10" t="str">
        <f>IFERROR(IF(VLOOKUP(B16,ERP!D:D,1,0)=B16,"Rapproché","Non rapproché"),"Non rapproché")</f>
        <v>Rapproché</v>
      </c>
      <c r="B16" s="10">
        <f>IFERROR(VLOOKUP(F16,ERP!A:D,4,0),VLOOKUP(F16,ERP!B:D,3,0))</f>
        <v>191353</v>
      </c>
      <c r="C16" s="3">
        <v>75</v>
      </c>
      <c r="D16" s="3" t="s">
        <v>37</v>
      </c>
      <c r="E16" s="11">
        <v>75102</v>
      </c>
      <c r="F16" s="3">
        <v>1020823604</v>
      </c>
      <c r="G16" s="3" t="s">
        <v>38</v>
      </c>
      <c r="H16" s="3" t="s">
        <v>45</v>
      </c>
      <c r="I16" s="3">
        <v>23</v>
      </c>
      <c r="J16" s="3">
        <v>63</v>
      </c>
      <c r="K16" s="3">
        <v>14001</v>
      </c>
      <c r="L16" s="3">
        <v>5</v>
      </c>
      <c r="M16" s="3" t="s">
        <v>40</v>
      </c>
      <c r="N16" s="3">
        <v>1</v>
      </c>
      <c r="O16" s="3" t="s">
        <v>41</v>
      </c>
      <c r="Q16" s="3">
        <v>6</v>
      </c>
      <c r="S16" s="12"/>
      <c r="T16" s="12">
        <v>2014</v>
      </c>
      <c r="U16" s="12"/>
      <c r="V16" s="12"/>
      <c r="W16" s="12"/>
      <c r="X16" s="12"/>
      <c r="Y16" s="12"/>
      <c r="Z16" s="13" t="s">
        <v>43</v>
      </c>
      <c r="AA16" s="18">
        <v>126.93</v>
      </c>
      <c r="AB16" s="18"/>
      <c r="AC16" s="15"/>
      <c r="AD16" s="16">
        <f>IFERROR(VLOOKUP(B16,ERP!D:AA,20,0),VLOOKUP(AH16,ERP!D:AF,20,0))</f>
        <v>1</v>
      </c>
      <c r="AE16" s="16" t="str">
        <f>IFERROR(VLOOKUP(B16,ERP!D:AA,22,0),VLOOKUP(AH16,ERP!D:AF,22,0))</f>
        <v>02LB</v>
      </c>
      <c r="AF16" s="16">
        <f>IFERROR(VLOOKUP(B16,ERP!D:AA,24,0),VLOOKUP(AH16,ERP!D:AF,24,0))</f>
        <v>1</v>
      </c>
      <c r="AG16" s="16" t="s">
        <v>44</v>
      </c>
      <c r="AH16" s="16" t="str">
        <f>IFERROR(VLOOKUP(AG16,ERP!A:D,4,0),"")</f>
        <v/>
      </c>
      <c r="AI16" s="17"/>
      <c r="AJ16" s="17"/>
      <c r="AK16" s="17"/>
    </row>
    <row r="17" spans="1:37" ht="15.75" customHeight="1" x14ac:dyDescent="0.2">
      <c r="A17" s="10" t="str">
        <f>IFERROR(IF(VLOOKUP(B17,ERP!D:D,1,0)=B17,"Rapproché","Non rapproché"),"Non rapproché")</f>
        <v>Rapproché</v>
      </c>
      <c r="B17" s="10">
        <f>IFERROR(VLOOKUP(F17,ERP!A:D,4,0),VLOOKUP(F17,ERP!B:D,3,0))</f>
        <v>191354</v>
      </c>
      <c r="C17" s="3">
        <v>75</v>
      </c>
      <c r="D17" s="3" t="s">
        <v>37</v>
      </c>
      <c r="E17" s="11">
        <v>75102</v>
      </c>
      <c r="F17" s="3">
        <v>1020823609</v>
      </c>
      <c r="G17" s="3" t="s">
        <v>38</v>
      </c>
      <c r="H17" s="3" t="s">
        <v>45</v>
      </c>
      <c r="I17" s="3">
        <v>80</v>
      </c>
      <c r="J17" s="3">
        <v>135</v>
      </c>
      <c r="K17" s="3">
        <v>15001</v>
      </c>
      <c r="L17" s="3">
        <v>5</v>
      </c>
      <c r="M17" s="3" t="s">
        <v>40</v>
      </c>
      <c r="N17" s="3">
        <v>1</v>
      </c>
      <c r="O17" s="3" t="s">
        <v>41</v>
      </c>
      <c r="Q17" s="3">
        <v>6</v>
      </c>
      <c r="S17" s="12"/>
      <c r="T17" s="12">
        <v>2013</v>
      </c>
      <c r="U17" s="12"/>
      <c r="V17" s="12"/>
      <c r="W17" s="12"/>
      <c r="X17" s="12"/>
      <c r="Y17" s="12"/>
      <c r="Z17" s="13" t="s">
        <v>43</v>
      </c>
      <c r="AA17" s="18">
        <v>271.93</v>
      </c>
      <c r="AB17" s="18"/>
      <c r="AC17" s="15"/>
      <c r="AD17" s="16">
        <f>IFERROR(VLOOKUP(B17,ERP!D:AA,20,0),VLOOKUP(AH17,ERP!D:AF,20,0))</f>
        <v>1</v>
      </c>
      <c r="AE17" s="16" t="str">
        <f>IFERROR(VLOOKUP(B17,ERP!D:AA,22,0),VLOOKUP(AH17,ERP!D:AF,22,0))</f>
        <v>02LB</v>
      </c>
      <c r="AF17" s="16">
        <f>IFERROR(VLOOKUP(B17,ERP!D:AA,24,0),VLOOKUP(AH17,ERP!D:AF,24,0))</f>
        <v>1</v>
      </c>
      <c r="AG17" s="16" t="s">
        <v>44</v>
      </c>
      <c r="AH17" s="16" t="str">
        <f>IFERROR(VLOOKUP(AG17,ERP!A:D,4,0),"")</f>
        <v/>
      </c>
      <c r="AI17" s="17"/>
      <c r="AJ17" s="17"/>
      <c r="AK17" s="17"/>
    </row>
    <row r="18" spans="1:37" ht="15.75" customHeight="1" x14ac:dyDescent="0.2">
      <c r="A18" s="10" t="str">
        <f>IFERROR(IF(VLOOKUP(B18,ERP!D:D,1,0)=B18,"Rapproché","Non rapproché"),"Non rapproché")</f>
        <v>Rapproché</v>
      </c>
      <c r="B18" s="10">
        <f>IFERROR(VLOOKUP(F18,ERP!A:D,4,0),VLOOKUP(F18,ERP!B:D,3,0))</f>
        <v>191355</v>
      </c>
      <c r="C18" s="3">
        <v>75</v>
      </c>
      <c r="D18" s="3" t="s">
        <v>37</v>
      </c>
      <c r="E18" s="11">
        <v>75102</v>
      </c>
      <c r="F18" s="3">
        <v>1020823610</v>
      </c>
      <c r="G18" s="3" t="s">
        <v>38</v>
      </c>
      <c r="H18" s="3" t="s">
        <v>45</v>
      </c>
      <c r="I18" s="3">
        <v>41</v>
      </c>
      <c r="J18" s="3">
        <v>83</v>
      </c>
      <c r="K18" s="3">
        <v>16001</v>
      </c>
      <c r="L18" s="3">
        <v>6</v>
      </c>
      <c r="M18" s="3" t="s">
        <v>40</v>
      </c>
      <c r="N18" s="3">
        <v>1</v>
      </c>
      <c r="O18" s="3" t="s">
        <v>41</v>
      </c>
      <c r="Q18" s="3">
        <v>6</v>
      </c>
      <c r="S18" s="12"/>
      <c r="T18" s="12">
        <v>2013</v>
      </c>
      <c r="U18" s="12"/>
      <c r="V18" s="12"/>
      <c r="W18" s="12"/>
      <c r="X18" s="12"/>
      <c r="Y18" s="12"/>
      <c r="Z18" s="13" t="s">
        <v>43</v>
      </c>
      <c r="AA18" s="18">
        <v>167.23</v>
      </c>
      <c r="AB18" s="18"/>
      <c r="AC18" s="15"/>
      <c r="AD18" s="16">
        <f>IFERROR(VLOOKUP(B18,ERP!D:AA,20,0),VLOOKUP(AH18,ERP!D:AF,20,0))</f>
        <v>1</v>
      </c>
      <c r="AE18" s="16" t="str">
        <f>IFERROR(VLOOKUP(B18,ERP!D:AA,22,0),VLOOKUP(AH18,ERP!D:AF,22,0))</f>
        <v>02LB</v>
      </c>
      <c r="AF18" s="16">
        <f>IFERROR(VLOOKUP(B18,ERP!D:AA,24,0),VLOOKUP(AH18,ERP!D:AF,24,0))</f>
        <v>1</v>
      </c>
      <c r="AG18" s="16" t="s">
        <v>44</v>
      </c>
      <c r="AH18" s="16" t="str">
        <f>IFERROR(VLOOKUP(AG18,ERP!A:D,4,0),"")</f>
        <v/>
      </c>
      <c r="AI18" s="17"/>
      <c r="AJ18" s="17"/>
      <c r="AK18" s="17"/>
    </row>
    <row r="19" spans="1:37" ht="15.75" customHeight="1" x14ac:dyDescent="0.2">
      <c r="A19" s="10" t="str">
        <f>IFERROR(IF(VLOOKUP(B19,ERP!D:D,1,0)=B19,"Rapproché","Non rapproché"),"Non rapproché")</f>
        <v>Rapproché</v>
      </c>
      <c r="B19" s="10">
        <f>IFERROR(VLOOKUP(F19,ERP!A:D,4,0),VLOOKUP(F19,ERP!B:D,3,0))</f>
        <v>191356</v>
      </c>
      <c r="C19" s="3">
        <v>75</v>
      </c>
      <c r="D19" s="3" t="s">
        <v>37</v>
      </c>
      <c r="E19" s="11">
        <v>75102</v>
      </c>
      <c r="F19" s="3">
        <v>1020823611</v>
      </c>
      <c r="G19" s="3" t="s">
        <v>38</v>
      </c>
      <c r="H19" s="3" t="s">
        <v>45</v>
      </c>
      <c r="I19" s="3">
        <v>24</v>
      </c>
      <c r="J19" s="3">
        <v>64</v>
      </c>
      <c r="K19" s="3">
        <v>17001</v>
      </c>
      <c r="L19" s="3">
        <v>6</v>
      </c>
      <c r="M19" s="3" t="s">
        <v>40</v>
      </c>
      <c r="N19" s="3">
        <v>1</v>
      </c>
      <c r="O19" s="3" t="s">
        <v>41</v>
      </c>
      <c r="Q19" s="3">
        <v>6</v>
      </c>
      <c r="S19" s="12"/>
      <c r="T19" s="12">
        <v>2013</v>
      </c>
      <c r="U19" s="12"/>
      <c r="V19" s="12"/>
      <c r="W19" s="12"/>
      <c r="X19" s="12"/>
      <c r="Y19" s="12"/>
      <c r="Z19" s="13" t="s">
        <v>43</v>
      </c>
      <c r="AA19" s="18">
        <v>128.91999999999999</v>
      </c>
      <c r="AB19" s="18"/>
      <c r="AC19" s="15"/>
      <c r="AD19" s="16">
        <f>IFERROR(VLOOKUP(B19,ERP!D:AA,20,0),VLOOKUP(AH19,ERP!D:AF,20,0))</f>
        <v>1</v>
      </c>
      <c r="AE19" s="16" t="str">
        <f>IFERROR(VLOOKUP(B19,ERP!D:AA,22,0),VLOOKUP(AH19,ERP!D:AF,22,0))</f>
        <v>02LB</v>
      </c>
      <c r="AF19" s="16">
        <f>IFERROR(VLOOKUP(B19,ERP!D:AA,24,0),VLOOKUP(AH19,ERP!D:AF,24,0))</f>
        <v>1</v>
      </c>
      <c r="AG19" s="16" t="s">
        <v>44</v>
      </c>
      <c r="AH19" s="16" t="str">
        <f>IFERROR(VLOOKUP(AG19,ERP!A:D,4,0),"")</f>
        <v/>
      </c>
      <c r="AI19" s="17"/>
      <c r="AJ19" s="17"/>
      <c r="AK19" s="17"/>
    </row>
    <row r="20" spans="1:37" ht="15.75" customHeight="1" x14ac:dyDescent="0.2">
      <c r="A20" s="10" t="str">
        <f>IFERROR(IF(VLOOKUP(B20,ERP!D:D,1,0)=B20,"Rapproché","Non rapproché"),"Non rapproché")</f>
        <v>Rapproché</v>
      </c>
      <c r="B20" s="10">
        <f>IFERROR(VLOOKUP(F20,ERP!A:D,4,0),VLOOKUP(F20,ERP!B:D,3,0))</f>
        <v>191357</v>
      </c>
      <c r="C20" s="3">
        <v>75</v>
      </c>
      <c r="D20" s="3" t="s">
        <v>37</v>
      </c>
      <c r="E20" s="11">
        <v>75102</v>
      </c>
      <c r="F20" s="3">
        <v>1020823613</v>
      </c>
      <c r="G20" s="3" t="s">
        <v>38</v>
      </c>
      <c r="H20" s="3" t="s">
        <v>45</v>
      </c>
      <c r="I20" s="3">
        <v>61</v>
      </c>
      <c r="J20" s="3">
        <v>110</v>
      </c>
      <c r="K20" s="3">
        <v>18001</v>
      </c>
      <c r="L20" s="3">
        <v>6</v>
      </c>
      <c r="M20" s="3" t="s">
        <v>40</v>
      </c>
      <c r="N20" s="3">
        <v>1</v>
      </c>
      <c r="O20" s="3" t="s">
        <v>41</v>
      </c>
      <c r="Q20" s="3">
        <v>6</v>
      </c>
      <c r="S20" s="12"/>
      <c r="T20" s="12">
        <v>2013</v>
      </c>
      <c r="U20" s="12"/>
      <c r="V20" s="12"/>
      <c r="W20" s="12"/>
      <c r="X20" s="12"/>
      <c r="Y20" s="12"/>
      <c r="Z20" s="13" t="s">
        <v>43</v>
      </c>
      <c r="AA20" s="18">
        <v>221.69</v>
      </c>
      <c r="AB20" s="18"/>
      <c r="AC20" s="15"/>
      <c r="AD20" s="16">
        <f>IFERROR(VLOOKUP(B20,ERP!D:AA,20,0),VLOOKUP(AH20,ERP!D:AF,20,0))</f>
        <v>1</v>
      </c>
      <c r="AE20" s="16" t="str">
        <f>IFERROR(VLOOKUP(B20,ERP!D:AA,22,0),VLOOKUP(AH20,ERP!D:AF,22,0))</f>
        <v>02LB</v>
      </c>
      <c r="AF20" s="16">
        <f>IFERROR(VLOOKUP(B20,ERP!D:AA,24,0),VLOOKUP(AH20,ERP!D:AF,24,0))</f>
        <v>1</v>
      </c>
      <c r="AG20" s="16" t="s">
        <v>44</v>
      </c>
      <c r="AH20" s="16" t="str">
        <f>IFERROR(VLOOKUP(AG20,ERP!A:D,4,0),"")</f>
        <v/>
      </c>
      <c r="AI20" s="17"/>
      <c r="AJ20" s="17"/>
      <c r="AK20" s="17"/>
    </row>
    <row r="21" spans="1:37" ht="15.75" customHeight="1" x14ac:dyDescent="0.2">
      <c r="A21" s="10" t="str">
        <f>IFERROR(IF(VLOOKUP(B21,ERP!D:D,1,0)=B21,"Rapproché","Non rapproché"),"Non rapproché")</f>
        <v>Rapproché</v>
      </c>
      <c r="B21" s="10">
        <f>IFERROR(VLOOKUP(F21,ERP!A:D,4,0),VLOOKUP(F21,ERP!B:D,3,0))</f>
        <v>191358</v>
      </c>
      <c r="C21" s="3">
        <v>75</v>
      </c>
      <c r="D21" s="3" t="s">
        <v>37</v>
      </c>
      <c r="E21" s="11">
        <v>75102</v>
      </c>
      <c r="F21" s="3">
        <v>1020823616</v>
      </c>
      <c r="G21" s="3" t="s">
        <v>38</v>
      </c>
      <c r="H21" s="3" t="s">
        <v>45</v>
      </c>
      <c r="I21" s="3">
        <v>82</v>
      </c>
      <c r="J21" s="3">
        <v>142</v>
      </c>
      <c r="K21" s="3">
        <v>19001</v>
      </c>
      <c r="L21" s="3">
        <v>2</v>
      </c>
      <c r="M21" s="3" t="s">
        <v>40</v>
      </c>
      <c r="N21" s="3">
        <v>2</v>
      </c>
      <c r="O21" s="3" t="s">
        <v>41</v>
      </c>
      <c r="Q21" s="3">
        <v>6</v>
      </c>
      <c r="S21" s="12"/>
      <c r="T21" s="12">
        <v>2013</v>
      </c>
      <c r="U21" s="12"/>
      <c r="V21" s="12"/>
      <c r="W21" s="12"/>
      <c r="X21" s="12"/>
      <c r="Y21" s="12"/>
      <c r="Z21" s="13" t="s">
        <v>43</v>
      </c>
      <c r="AA21" s="18">
        <v>319</v>
      </c>
      <c r="AB21" s="18"/>
      <c r="AC21" s="15"/>
      <c r="AD21" s="16">
        <f>IFERROR(VLOOKUP(B21,ERP!D:AA,20,0),VLOOKUP(AH21,ERP!D:AF,20,0))</f>
        <v>1</v>
      </c>
      <c r="AE21" s="16" t="str">
        <f>IFERROR(VLOOKUP(B21,ERP!D:AA,22,0),VLOOKUP(AH21,ERP!D:AF,22,0))</f>
        <v>02LB</v>
      </c>
      <c r="AF21" s="16">
        <f>IFERROR(VLOOKUP(B21,ERP!D:AA,24,0),VLOOKUP(AH21,ERP!D:AF,24,0))</f>
        <v>1</v>
      </c>
      <c r="AG21" s="16" t="s">
        <v>44</v>
      </c>
      <c r="AH21" s="16" t="str">
        <f>IFERROR(VLOOKUP(AG21,ERP!A:D,4,0),"")</f>
        <v/>
      </c>
      <c r="AI21" s="17"/>
      <c r="AJ21" s="17"/>
      <c r="AK21" s="17"/>
    </row>
    <row r="22" spans="1:37" ht="15.75" customHeight="1" x14ac:dyDescent="0.2">
      <c r="A22" s="10" t="str">
        <f>IFERROR(IF(VLOOKUP(B22,ERP!D:D,1,0)=B22,"Rapproché","Non rapproché"),"Non rapproché")</f>
        <v>Rapproché</v>
      </c>
      <c r="B22" s="10">
        <f>IFERROR(VLOOKUP(F22,ERP!A:D,4,0),VLOOKUP(F22,ERP!B:D,3,0))</f>
        <v>191359</v>
      </c>
      <c r="C22" s="3">
        <v>75</v>
      </c>
      <c r="D22" s="3" t="s">
        <v>37</v>
      </c>
      <c r="E22" s="11">
        <v>75102</v>
      </c>
      <c r="F22" s="3">
        <v>1020823617</v>
      </c>
      <c r="G22" s="3" t="s">
        <v>38</v>
      </c>
      <c r="H22" s="3" t="s">
        <v>45</v>
      </c>
      <c r="I22" s="3">
        <v>82</v>
      </c>
      <c r="J22" s="3">
        <v>142</v>
      </c>
      <c r="K22" s="3">
        <v>20001</v>
      </c>
      <c r="L22" s="3">
        <v>3</v>
      </c>
      <c r="M22" s="3" t="s">
        <v>40</v>
      </c>
      <c r="N22" s="3">
        <v>2</v>
      </c>
      <c r="O22" s="3" t="s">
        <v>41</v>
      </c>
      <c r="Q22" s="3">
        <v>6</v>
      </c>
      <c r="S22" s="12"/>
      <c r="T22" s="12">
        <v>2014</v>
      </c>
      <c r="U22" s="12"/>
      <c r="V22" s="12"/>
      <c r="W22" s="12"/>
      <c r="X22" s="12"/>
      <c r="Y22" s="12"/>
      <c r="Z22" s="13" t="s">
        <v>43</v>
      </c>
      <c r="AA22" s="18">
        <v>319</v>
      </c>
      <c r="AB22" s="18"/>
      <c r="AC22" s="15"/>
      <c r="AD22" s="16">
        <f>IFERROR(VLOOKUP(B22,ERP!D:AA,20,0),VLOOKUP(AH22,ERP!D:AF,20,0))</f>
        <v>1</v>
      </c>
      <c r="AE22" s="16" t="str">
        <f>IFERROR(VLOOKUP(B22,ERP!D:AA,22,0),VLOOKUP(AH22,ERP!D:AF,22,0))</f>
        <v>02LB</v>
      </c>
      <c r="AF22" s="16">
        <f>IFERROR(VLOOKUP(B22,ERP!D:AA,24,0),VLOOKUP(AH22,ERP!D:AF,24,0))</f>
        <v>1</v>
      </c>
      <c r="AG22" s="16" t="s">
        <v>44</v>
      </c>
      <c r="AH22" s="16" t="str">
        <f>IFERROR(VLOOKUP(AG22,ERP!A:D,4,0),"")</f>
        <v/>
      </c>
      <c r="AI22" s="17"/>
      <c r="AJ22" s="17"/>
      <c r="AK22" s="17"/>
    </row>
    <row r="23" spans="1:37" ht="15.75" customHeight="1" x14ac:dyDescent="0.2">
      <c r="A23" s="10" t="str">
        <f>IFERROR(IF(VLOOKUP(B23,ERP!D:D,1,0)=B23,"Rapproché","Non rapproché"),"Non rapproché")</f>
        <v>Rapproché</v>
      </c>
      <c r="B23" s="10">
        <f>IFERROR(VLOOKUP(F23,ERP!A:D,4,0),VLOOKUP(F23,ERP!B:D,3,0))</f>
        <v>191360</v>
      </c>
      <c r="C23" s="3">
        <v>75</v>
      </c>
      <c r="D23" s="3" t="s">
        <v>37</v>
      </c>
      <c r="E23" s="11">
        <v>75102</v>
      </c>
      <c r="F23" s="3">
        <v>1020823618</v>
      </c>
      <c r="G23" s="3" t="s">
        <v>38</v>
      </c>
      <c r="H23" s="3" t="s">
        <v>45</v>
      </c>
      <c r="I23" s="3">
        <v>44</v>
      </c>
      <c r="J23" s="3">
        <v>89</v>
      </c>
      <c r="K23" s="3">
        <v>21001</v>
      </c>
      <c r="L23" s="3">
        <v>4</v>
      </c>
      <c r="M23" s="3" t="s">
        <v>40</v>
      </c>
      <c r="N23" s="3">
        <v>2</v>
      </c>
      <c r="O23" s="3" t="s">
        <v>41</v>
      </c>
      <c r="Q23" s="3">
        <v>6</v>
      </c>
      <c r="S23" s="12"/>
      <c r="T23" s="12">
        <v>2013</v>
      </c>
      <c r="U23" s="12"/>
      <c r="V23" s="12"/>
      <c r="W23" s="12"/>
      <c r="X23" s="12"/>
      <c r="Y23" s="12"/>
      <c r="Z23" s="13" t="s">
        <v>43</v>
      </c>
      <c r="AA23" s="14">
        <v>179.28</v>
      </c>
      <c r="AB23" s="14"/>
      <c r="AC23" s="15"/>
      <c r="AD23" s="16">
        <f>IFERROR(VLOOKUP(B23,ERP!D:AA,20,0),VLOOKUP(AH23,ERP!D:AF,20,0))</f>
        <v>1</v>
      </c>
      <c r="AE23" s="16" t="str">
        <f>IFERROR(VLOOKUP(B23,ERP!D:AA,22,0),VLOOKUP(AH23,ERP!D:AF,22,0))</f>
        <v>02LB</v>
      </c>
      <c r="AF23" s="16">
        <f>IFERROR(VLOOKUP(B23,ERP!D:AA,24,0),VLOOKUP(AH23,ERP!D:AF,24,0))</f>
        <v>1</v>
      </c>
      <c r="AG23" s="16" t="s">
        <v>44</v>
      </c>
      <c r="AH23" s="16" t="str">
        <f>IFERROR(VLOOKUP(AG23,ERP!A:D,4,0),"")</f>
        <v/>
      </c>
      <c r="AI23" s="17"/>
      <c r="AJ23" s="17"/>
      <c r="AK23" s="17"/>
    </row>
    <row r="24" spans="1:37" ht="15.75" customHeight="1" x14ac:dyDescent="0.2">
      <c r="A24" s="10" t="str">
        <f>IFERROR(IF(VLOOKUP(B24,ERP!D:D,1,0)=B24,"Rapproché","Non rapproché"),"Non rapproché")</f>
        <v>Rapproché</v>
      </c>
      <c r="B24" s="10">
        <v>148398</v>
      </c>
      <c r="C24" s="11">
        <v>75</v>
      </c>
      <c r="D24" s="11" t="s">
        <v>37</v>
      </c>
      <c r="E24" s="11">
        <v>75102</v>
      </c>
      <c r="F24" s="11">
        <v>1020039631</v>
      </c>
      <c r="G24" s="11" t="s">
        <v>46</v>
      </c>
      <c r="H24" s="11" t="s">
        <v>47</v>
      </c>
      <c r="I24" s="11"/>
      <c r="J24" s="11">
        <v>4</v>
      </c>
      <c r="K24" s="11">
        <v>1001</v>
      </c>
      <c r="L24" s="11">
        <v>0</v>
      </c>
      <c r="M24" s="11" t="s">
        <v>40</v>
      </c>
      <c r="N24" s="11">
        <v>1</v>
      </c>
      <c r="O24" s="11" t="s">
        <v>48</v>
      </c>
      <c r="P24" s="11"/>
      <c r="Q24" s="3">
        <v>22</v>
      </c>
      <c r="R24" s="11"/>
      <c r="S24" s="19"/>
      <c r="T24" s="19">
        <v>1979</v>
      </c>
      <c r="U24" s="19"/>
      <c r="V24" s="19"/>
      <c r="W24" s="19"/>
      <c r="X24" s="19"/>
      <c r="Y24" s="19"/>
      <c r="Z24" s="13" t="s">
        <v>49</v>
      </c>
      <c r="AA24" s="14">
        <v>12.73</v>
      </c>
      <c r="AB24" s="14"/>
      <c r="AC24" s="20"/>
      <c r="AD24" s="16">
        <f>IFERROR(VLOOKUP(B24,ERP!D:AA,20,0),VLOOKUP(AH24,ERP!D:AF,20,0))</f>
        <v>1</v>
      </c>
      <c r="AE24" s="16" t="str">
        <f>IFERROR(VLOOKUP(B24,ERP!D:AA,22,0),VLOOKUP(AH24,ERP!D:AF,22,0))</f>
        <v>02MO</v>
      </c>
      <c r="AF24" s="16" t="str">
        <f>IFERROR(VLOOKUP(B24,ERP!D:AA,24,0),VLOOKUP(AH24,ERP!D:AF,24,0))</f>
        <v>RUE</v>
      </c>
      <c r="AG24" s="16" t="s">
        <v>44</v>
      </c>
      <c r="AH24" s="16" t="str">
        <f>IFERROR(VLOOKUP(AG24,ERP!A:D,4,0),"")</f>
        <v/>
      </c>
      <c r="AI24" s="17"/>
      <c r="AJ24" s="17"/>
      <c r="AK24" s="17"/>
    </row>
    <row r="25" spans="1:37" ht="15.75" customHeight="1" x14ac:dyDescent="0.2">
      <c r="A25" s="10" t="str">
        <f>IFERROR(IF(VLOOKUP(B25,ERP!D:D,1,0)=B25,"Rapproché","Non rapproché"),"Non rapproché")</f>
        <v>Rapproché</v>
      </c>
      <c r="B25" s="10">
        <f>IFERROR(VLOOKUP(F25,ERP!A:D,4,0),VLOOKUP(F25,ERP!B:D,3,0))</f>
        <v>148398</v>
      </c>
      <c r="C25" s="11">
        <v>75</v>
      </c>
      <c r="D25" s="11" t="s">
        <v>37</v>
      </c>
      <c r="E25" s="11">
        <v>75102</v>
      </c>
      <c r="F25" s="11">
        <v>1020039632</v>
      </c>
      <c r="G25" s="11" t="s">
        <v>46</v>
      </c>
      <c r="H25" s="11" t="s">
        <v>39</v>
      </c>
      <c r="I25" s="11"/>
      <c r="J25" s="11">
        <v>76</v>
      </c>
      <c r="K25" s="11">
        <v>1002</v>
      </c>
      <c r="L25" s="11">
        <v>0</v>
      </c>
      <c r="M25" s="11" t="s">
        <v>40</v>
      </c>
      <c r="N25" s="11">
        <v>1</v>
      </c>
      <c r="O25" s="11" t="s">
        <v>48</v>
      </c>
      <c r="P25" s="11"/>
      <c r="Q25" s="3">
        <v>22</v>
      </c>
      <c r="R25" s="11"/>
      <c r="S25" s="21" t="s">
        <v>42</v>
      </c>
      <c r="T25" s="21">
        <v>1979</v>
      </c>
      <c r="U25" s="21">
        <v>76</v>
      </c>
      <c r="V25" s="21">
        <v>0</v>
      </c>
      <c r="W25" s="21">
        <v>0</v>
      </c>
      <c r="X25" s="21">
        <v>0</v>
      </c>
      <c r="Y25" s="21">
        <v>0</v>
      </c>
      <c r="Z25" s="13" t="s">
        <v>49</v>
      </c>
      <c r="AA25" s="18">
        <v>1066.6099999999999</v>
      </c>
      <c r="AB25" s="18"/>
      <c r="AC25" s="22"/>
      <c r="AD25" s="16">
        <f>IFERROR(VLOOKUP(B25,ERP!D:AA,20,0),VLOOKUP(AH25,ERP!D:AF,20,0))</f>
        <v>1</v>
      </c>
      <c r="AE25" s="16" t="str">
        <f>IFERROR(VLOOKUP(B25,ERP!D:AA,22,0),VLOOKUP(AH25,ERP!D:AF,22,0))</f>
        <v>02MO</v>
      </c>
      <c r="AF25" s="16" t="str">
        <f>IFERROR(VLOOKUP(B25,ERP!D:AA,24,0),VLOOKUP(AH25,ERP!D:AF,24,0))</f>
        <v>RUE</v>
      </c>
      <c r="AG25" s="16" t="s">
        <v>44</v>
      </c>
      <c r="AH25" s="16" t="str">
        <f>IFERROR(VLOOKUP(AG25,ERP!A:D,4,0),"")</f>
        <v/>
      </c>
      <c r="AI25" s="17"/>
      <c r="AJ25" s="17"/>
      <c r="AK25" s="17"/>
    </row>
    <row r="26" spans="1:37" ht="15.75" customHeight="1" x14ac:dyDescent="0.2">
      <c r="A26" s="10" t="str">
        <f>IFERROR(IF(VLOOKUP(B26,ERP!D:D,1,0)=B26,"Rapproché","Non rapproché"),"Non rapproché")</f>
        <v>Rapproché</v>
      </c>
      <c r="B26" s="10">
        <f>IFERROR(VLOOKUP(F26,ERP!A:D,4,0),VLOOKUP(F26,ERP!B:D,3,0))</f>
        <v>148400</v>
      </c>
      <c r="C26" s="11">
        <v>75</v>
      </c>
      <c r="D26" s="11" t="s">
        <v>37</v>
      </c>
      <c r="E26" s="11">
        <v>75102</v>
      </c>
      <c r="F26" s="11">
        <v>1020039633</v>
      </c>
      <c r="G26" s="11" t="s">
        <v>46</v>
      </c>
      <c r="H26" s="11" t="s">
        <v>45</v>
      </c>
      <c r="I26" s="11">
        <v>57</v>
      </c>
      <c r="J26" s="11">
        <v>103</v>
      </c>
      <c r="K26" s="11">
        <v>2001</v>
      </c>
      <c r="L26" s="11">
        <v>0</v>
      </c>
      <c r="M26" s="11" t="s">
        <v>40</v>
      </c>
      <c r="N26" s="11">
        <v>1</v>
      </c>
      <c r="O26" s="11" t="s">
        <v>48</v>
      </c>
      <c r="P26" s="11"/>
      <c r="Q26" s="3">
        <v>22</v>
      </c>
      <c r="R26" s="11"/>
      <c r="S26" s="12"/>
      <c r="T26" s="12">
        <v>1979</v>
      </c>
      <c r="U26" s="12"/>
      <c r="V26" s="12"/>
      <c r="W26" s="12"/>
      <c r="X26" s="12"/>
      <c r="Y26" s="12"/>
      <c r="Z26" s="13" t="s">
        <v>49</v>
      </c>
      <c r="AA26" s="18">
        <v>207.42</v>
      </c>
      <c r="AB26" s="18"/>
      <c r="AC26" s="15"/>
      <c r="AD26" s="16">
        <f>IFERROR(VLOOKUP(B26,ERP!D:AA,20,0),VLOOKUP(AH26,ERP!D:AF,20,0))</f>
        <v>1</v>
      </c>
      <c r="AE26" s="16" t="str">
        <f>IFERROR(VLOOKUP(B26,ERP!D:AA,22,0),VLOOKUP(AH26,ERP!D:AF,22,0))</f>
        <v>02MO</v>
      </c>
      <c r="AF26" s="16" t="str">
        <f>IFERROR(VLOOKUP(B26,ERP!D:AA,24,0),VLOOKUP(AH26,ERP!D:AF,24,0))</f>
        <v>RUE</v>
      </c>
      <c r="AG26" s="16" t="s">
        <v>44</v>
      </c>
      <c r="AH26" s="16" t="str">
        <f>IFERROR(VLOOKUP(AG26,ERP!A:D,4,0),"")</f>
        <v/>
      </c>
      <c r="AI26" s="17"/>
      <c r="AJ26" s="17"/>
      <c r="AK26" s="17"/>
    </row>
    <row r="27" spans="1:37" ht="15.75" customHeight="1" x14ac:dyDescent="0.2">
      <c r="A27" s="10" t="str">
        <f>IFERROR(IF(VLOOKUP(B27,ERP!D:D,1,0)=B27,"Rapproché","Non rapproché"),"Non rapproché")</f>
        <v>Rapproché</v>
      </c>
      <c r="B27" s="10">
        <f>IFERROR(VLOOKUP(F27,ERP!A:D,4,0),VLOOKUP(F27,ERP!B:D,3,0))</f>
        <v>148402</v>
      </c>
      <c r="C27" s="11">
        <v>75</v>
      </c>
      <c r="D27" s="11" t="s">
        <v>37</v>
      </c>
      <c r="E27" s="11">
        <v>75102</v>
      </c>
      <c r="F27" s="11">
        <v>1020039634</v>
      </c>
      <c r="G27" s="11" t="s">
        <v>46</v>
      </c>
      <c r="H27" s="11" t="s">
        <v>45</v>
      </c>
      <c r="I27" s="11">
        <v>81</v>
      </c>
      <c r="J27" s="11">
        <v>147</v>
      </c>
      <c r="K27" s="11">
        <v>1001</v>
      </c>
      <c r="L27" s="11">
        <v>1</v>
      </c>
      <c r="M27" s="11" t="s">
        <v>40</v>
      </c>
      <c r="N27" s="11">
        <v>1</v>
      </c>
      <c r="O27" s="11" t="s">
        <v>48</v>
      </c>
      <c r="P27" s="11"/>
      <c r="Q27" s="3">
        <v>22</v>
      </c>
      <c r="R27" s="11"/>
      <c r="S27" s="12"/>
      <c r="T27" s="12">
        <v>1979</v>
      </c>
      <c r="U27" s="12"/>
      <c r="V27" s="12"/>
      <c r="W27" s="12"/>
      <c r="X27" s="12"/>
      <c r="Y27" s="12"/>
      <c r="Z27" s="13" t="s">
        <v>49</v>
      </c>
      <c r="AA27" s="18">
        <v>330.13</v>
      </c>
      <c r="AB27" s="18"/>
      <c r="AC27" s="15"/>
      <c r="AD27" s="16">
        <f>IFERROR(VLOOKUP(B27,ERP!D:AA,20,0),VLOOKUP(AH27,ERP!D:AF,20,0))</f>
        <v>1</v>
      </c>
      <c r="AE27" s="16" t="str">
        <f>IFERROR(VLOOKUP(B27,ERP!D:AA,22,0),VLOOKUP(AH27,ERP!D:AF,22,0))</f>
        <v>02MO</v>
      </c>
      <c r="AF27" s="16" t="str">
        <f>IFERROR(VLOOKUP(B27,ERP!D:AA,24,0),VLOOKUP(AH27,ERP!D:AF,24,0))</f>
        <v>RUE</v>
      </c>
      <c r="AG27" s="16" t="s">
        <v>44</v>
      </c>
      <c r="AH27" s="16" t="str">
        <f>IFERROR(VLOOKUP(AG27,ERP!A:D,4,0),"")</f>
        <v/>
      </c>
      <c r="AI27" s="17"/>
      <c r="AJ27" s="17"/>
      <c r="AK27" s="17"/>
    </row>
    <row r="28" spans="1:37" ht="15.75" customHeight="1" x14ac:dyDescent="0.2">
      <c r="A28" s="10" t="str">
        <f>IFERROR(IF(VLOOKUP(B28,ERP!D:D,1,0)=B28,"Rapproché","Non rapproché"),"Non rapproché")</f>
        <v>Rapproché</v>
      </c>
      <c r="B28" s="10">
        <f>IFERROR(VLOOKUP(F28,ERP!A:D,4,0),VLOOKUP(F28,ERP!B:D,3,0))</f>
        <v>148404</v>
      </c>
      <c r="C28" s="11">
        <v>75</v>
      </c>
      <c r="D28" s="11" t="s">
        <v>37</v>
      </c>
      <c r="E28" s="11">
        <v>75102</v>
      </c>
      <c r="F28" s="11">
        <v>1020039635</v>
      </c>
      <c r="G28" s="11" t="s">
        <v>46</v>
      </c>
      <c r="H28" s="11" t="s">
        <v>39</v>
      </c>
      <c r="I28" s="11"/>
      <c r="J28" s="11">
        <v>54</v>
      </c>
      <c r="K28" s="11">
        <v>2001</v>
      </c>
      <c r="L28" s="11">
        <v>1</v>
      </c>
      <c r="M28" s="11" t="s">
        <v>40</v>
      </c>
      <c r="N28" s="11">
        <v>1</v>
      </c>
      <c r="O28" s="11" t="s">
        <v>48</v>
      </c>
      <c r="P28" s="11"/>
      <c r="Q28" s="11">
        <v>22</v>
      </c>
      <c r="R28" s="11"/>
      <c r="S28" s="21" t="s">
        <v>50</v>
      </c>
      <c r="T28" s="21">
        <v>1979</v>
      </c>
      <c r="U28" s="21">
        <v>54</v>
      </c>
      <c r="V28" s="21">
        <v>0</v>
      </c>
      <c r="W28" s="21">
        <v>0</v>
      </c>
      <c r="X28" s="21">
        <v>0</v>
      </c>
      <c r="Y28" s="21">
        <v>0</v>
      </c>
      <c r="Z28" s="13" t="s">
        <v>49</v>
      </c>
      <c r="AA28" s="18">
        <v>209.07</v>
      </c>
      <c r="AB28" s="18"/>
      <c r="AC28" s="22"/>
      <c r="AD28" s="16">
        <f>IFERROR(VLOOKUP(B28,ERP!D:AA,20,0),VLOOKUP(AH28,ERP!D:AF,20,0))</f>
        <v>1</v>
      </c>
      <c r="AE28" s="16" t="str">
        <f>IFERROR(VLOOKUP(B28,ERP!D:AA,22,0),VLOOKUP(AH28,ERP!D:AF,22,0))</f>
        <v>02MO</v>
      </c>
      <c r="AF28" s="16" t="str">
        <f>IFERROR(VLOOKUP(B28,ERP!D:AA,24,0),VLOOKUP(AH28,ERP!D:AF,24,0))</f>
        <v>RUE</v>
      </c>
      <c r="AG28" s="16" t="s">
        <v>44</v>
      </c>
      <c r="AH28" s="16" t="str">
        <f>IFERROR(VLOOKUP(AG28,ERP!A:D,4,0),"")</f>
        <v/>
      </c>
      <c r="AI28" s="17"/>
      <c r="AJ28" s="17"/>
      <c r="AK28" s="17"/>
    </row>
    <row r="29" spans="1:37" ht="15.75" customHeight="1" x14ac:dyDescent="0.2">
      <c r="A29" s="10" t="str">
        <f>IFERROR(IF(VLOOKUP(B29,ERP!D:D,1,0)=B29,"Rapproché","Non rapproché"),"Non rapproché")</f>
        <v>Rapproché</v>
      </c>
      <c r="B29" s="10">
        <f>IFERROR(VLOOKUP(F29,ERP!A:D,4,0),VLOOKUP(F29,ERP!B:D,3,0))</f>
        <v>148403</v>
      </c>
      <c r="C29" s="11">
        <v>75</v>
      </c>
      <c r="D29" s="11" t="s">
        <v>37</v>
      </c>
      <c r="E29" s="11">
        <v>75102</v>
      </c>
      <c r="F29" s="11">
        <v>1020039636</v>
      </c>
      <c r="G29" s="11" t="s">
        <v>46</v>
      </c>
      <c r="H29" s="11" t="s">
        <v>45</v>
      </c>
      <c r="I29" s="11">
        <v>31</v>
      </c>
      <c r="J29" s="11">
        <v>82</v>
      </c>
      <c r="K29" s="11">
        <v>3001</v>
      </c>
      <c r="L29" s="11">
        <v>1</v>
      </c>
      <c r="M29" s="11" t="s">
        <v>40</v>
      </c>
      <c r="N29" s="11">
        <v>1</v>
      </c>
      <c r="O29" s="11" t="s">
        <v>48</v>
      </c>
      <c r="P29" s="11"/>
      <c r="Q29" s="11">
        <v>22</v>
      </c>
      <c r="R29" s="11"/>
      <c r="S29" s="12"/>
      <c r="T29" s="12">
        <v>1979</v>
      </c>
      <c r="U29" s="12"/>
      <c r="V29" s="12"/>
      <c r="W29" s="12"/>
      <c r="X29" s="12"/>
      <c r="Y29" s="12"/>
      <c r="Z29" s="13" t="s">
        <v>49</v>
      </c>
      <c r="AA29" s="14">
        <v>184.19</v>
      </c>
      <c r="AB29" s="14"/>
      <c r="AC29" s="15"/>
      <c r="AD29" s="16">
        <f>IFERROR(VLOOKUP(B29,ERP!D:AA,20,0),VLOOKUP(AH29,ERP!D:AF,20,0))</f>
        <v>1</v>
      </c>
      <c r="AE29" s="16" t="str">
        <f>IFERROR(VLOOKUP(B29,ERP!D:AA,22,0),VLOOKUP(AH29,ERP!D:AF,22,0))</f>
        <v>02MO</v>
      </c>
      <c r="AF29" s="16" t="str">
        <f>IFERROR(VLOOKUP(B29,ERP!D:AA,24,0),VLOOKUP(AH29,ERP!D:AF,24,0))</f>
        <v>RUE</v>
      </c>
      <c r="AG29" s="16" t="s">
        <v>44</v>
      </c>
      <c r="AH29" s="16" t="str">
        <f>IFERROR(VLOOKUP(AG29,ERP!A:D,4,0),"")</f>
        <v/>
      </c>
      <c r="AI29" s="17"/>
      <c r="AJ29" s="17"/>
      <c r="AK29" s="17"/>
    </row>
    <row r="30" spans="1:37" ht="15.75" customHeight="1" x14ac:dyDescent="0.2">
      <c r="A30" s="10" t="str">
        <f>IFERROR(IF(VLOOKUP(B30,ERP!D:D,1,0)=B30,"Rapproché","Non rapproché"),"Non rapproché")</f>
        <v>Rapproché</v>
      </c>
      <c r="B30" s="10">
        <f>IFERROR(VLOOKUP(F30,ERP!A:D,4,0),VLOOKUP(F30,ERP!B:D,3,0))</f>
        <v>148401</v>
      </c>
      <c r="C30" s="11">
        <v>75</v>
      </c>
      <c r="D30" s="11" t="s">
        <v>37</v>
      </c>
      <c r="E30" s="11">
        <v>75102</v>
      </c>
      <c r="F30" s="11">
        <v>1020039637</v>
      </c>
      <c r="G30" s="11" t="s">
        <v>46</v>
      </c>
      <c r="H30" s="11" t="s">
        <v>45</v>
      </c>
      <c r="I30" s="11">
        <v>73</v>
      </c>
      <c r="J30" s="11">
        <v>139</v>
      </c>
      <c r="K30" s="11">
        <v>4001</v>
      </c>
      <c r="L30" s="11">
        <v>1</v>
      </c>
      <c r="M30" s="11" t="s">
        <v>40</v>
      </c>
      <c r="N30" s="11">
        <v>1</v>
      </c>
      <c r="O30" s="11" t="s">
        <v>48</v>
      </c>
      <c r="P30" s="11"/>
      <c r="Q30" s="11">
        <v>22</v>
      </c>
      <c r="R30" s="11"/>
      <c r="S30" s="12"/>
      <c r="T30" s="12">
        <v>1979</v>
      </c>
      <c r="U30" s="12"/>
      <c r="V30" s="12"/>
      <c r="W30" s="12"/>
      <c r="X30" s="12"/>
      <c r="Y30" s="12"/>
      <c r="Z30" s="13" t="s">
        <v>49</v>
      </c>
      <c r="AA30" s="18">
        <v>312.24</v>
      </c>
      <c r="AB30" s="18"/>
      <c r="AC30" s="15"/>
      <c r="AD30" s="16">
        <f>IFERROR(VLOOKUP(B30,ERP!D:AA,20,0),VLOOKUP(AH30,ERP!D:AF,20,0))</f>
        <v>1</v>
      </c>
      <c r="AE30" s="16" t="str">
        <f>IFERROR(VLOOKUP(B30,ERP!D:AA,22,0),VLOOKUP(AH30,ERP!D:AF,22,0))</f>
        <v>02MO</v>
      </c>
      <c r="AF30" s="16" t="str">
        <f>IFERROR(VLOOKUP(B30,ERP!D:AA,24,0),VLOOKUP(AH30,ERP!D:AF,24,0))</f>
        <v>RUE</v>
      </c>
      <c r="AG30" s="16" t="s">
        <v>44</v>
      </c>
      <c r="AH30" s="16" t="str">
        <f>IFERROR(VLOOKUP(AG30,ERP!A:D,4,0),"")</f>
        <v/>
      </c>
      <c r="AI30" s="17"/>
      <c r="AJ30" s="17"/>
      <c r="AK30" s="17"/>
    </row>
    <row r="31" spans="1:37" ht="15.75" customHeight="1" x14ac:dyDescent="0.2">
      <c r="A31" s="10" t="str">
        <f>IFERROR(IF(VLOOKUP(B31,ERP!D:D,1,0)=B31,"Rapproché","Non rapproché"),"Non rapproché")</f>
        <v>Rapproché</v>
      </c>
      <c r="B31" s="10">
        <f>IFERROR(VLOOKUP(F31,ERP!A:D,4,0),VLOOKUP(F31,ERP!B:D,3,0))</f>
        <v>148406</v>
      </c>
      <c r="C31" s="11">
        <v>75</v>
      </c>
      <c r="D31" s="11" t="s">
        <v>37</v>
      </c>
      <c r="E31" s="11">
        <v>75102</v>
      </c>
      <c r="F31" s="11">
        <v>1020039638</v>
      </c>
      <c r="G31" s="11" t="s">
        <v>46</v>
      </c>
      <c r="H31" s="11" t="s">
        <v>45</v>
      </c>
      <c r="I31" s="11">
        <v>81</v>
      </c>
      <c r="J31" s="11">
        <v>152</v>
      </c>
      <c r="K31" s="11">
        <v>1001</v>
      </c>
      <c r="L31" s="11">
        <v>2</v>
      </c>
      <c r="M31" s="11" t="s">
        <v>40</v>
      </c>
      <c r="N31" s="11">
        <v>1</v>
      </c>
      <c r="O31" s="11" t="s">
        <v>48</v>
      </c>
      <c r="P31" s="11"/>
      <c r="Q31" s="11">
        <v>22</v>
      </c>
      <c r="R31" s="11"/>
      <c r="S31" s="12"/>
      <c r="T31" s="12">
        <v>1979</v>
      </c>
      <c r="U31" s="12"/>
      <c r="V31" s="12"/>
      <c r="W31" s="12"/>
      <c r="X31" s="12"/>
      <c r="Y31" s="12"/>
      <c r="Z31" s="13" t="s">
        <v>49</v>
      </c>
      <c r="AA31" s="18">
        <v>341.31</v>
      </c>
      <c r="AB31" s="18"/>
      <c r="AC31" s="15"/>
      <c r="AD31" s="16">
        <f>IFERROR(VLOOKUP(B31,ERP!D:AA,20,0),VLOOKUP(AH31,ERP!D:AF,20,0))</f>
        <v>1</v>
      </c>
      <c r="AE31" s="16" t="str">
        <f>IFERROR(VLOOKUP(B31,ERP!D:AA,22,0),VLOOKUP(AH31,ERP!D:AF,22,0))</f>
        <v>02MO</v>
      </c>
      <c r="AF31" s="16" t="str">
        <f>IFERROR(VLOOKUP(B31,ERP!D:AA,24,0),VLOOKUP(AH31,ERP!D:AF,24,0))</f>
        <v>RUE</v>
      </c>
      <c r="AG31" s="16" t="s">
        <v>44</v>
      </c>
      <c r="AH31" s="16" t="str">
        <f>IFERROR(VLOOKUP(AG31,ERP!A:D,4,0),"")</f>
        <v/>
      </c>
      <c r="AI31" s="17"/>
      <c r="AJ31" s="17"/>
      <c r="AK31" s="17"/>
    </row>
    <row r="32" spans="1:37" ht="15.75" customHeight="1" x14ac:dyDescent="0.2">
      <c r="A32" s="10" t="str">
        <f>IFERROR(IF(VLOOKUP(B32,ERP!D:D,1,0)=B32,"Rapproché","Non rapproché"),"Non rapproché")</f>
        <v>Rapproché</v>
      </c>
      <c r="B32" s="10">
        <f>IFERROR(VLOOKUP(F32,ERP!A:D,4,0),VLOOKUP(F32,ERP!B:D,3,0))</f>
        <v>148408</v>
      </c>
      <c r="C32" s="11">
        <v>75</v>
      </c>
      <c r="D32" s="11" t="s">
        <v>37</v>
      </c>
      <c r="E32" s="11">
        <v>75102</v>
      </c>
      <c r="F32" s="11">
        <v>1020039639</v>
      </c>
      <c r="G32" s="11" t="s">
        <v>46</v>
      </c>
      <c r="H32" s="11" t="s">
        <v>45</v>
      </c>
      <c r="I32" s="11">
        <v>59</v>
      </c>
      <c r="J32" s="11">
        <v>126</v>
      </c>
      <c r="K32" s="11">
        <v>2001</v>
      </c>
      <c r="L32" s="11">
        <v>2</v>
      </c>
      <c r="M32" s="11" t="s">
        <v>40</v>
      </c>
      <c r="N32" s="11">
        <v>1</v>
      </c>
      <c r="O32" s="11" t="s">
        <v>48</v>
      </c>
      <c r="P32" s="11"/>
      <c r="Q32" s="3">
        <v>22</v>
      </c>
      <c r="R32" s="11"/>
      <c r="S32" s="12"/>
      <c r="T32" s="12">
        <v>1979</v>
      </c>
      <c r="U32" s="12"/>
      <c r="V32" s="12"/>
      <c r="W32" s="12"/>
      <c r="X32" s="12"/>
      <c r="Y32" s="12"/>
      <c r="Z32" s="13" t="s">
        <v>49</v>
      </c>
      <c r="AA32" s="18">
        <v>282.99</v>
      </c>
      <c r="AB32" s="18"/>
      <c r="AC32" s="15"/>
      <c r="AD32" s="16">
        <f>IFERROR(VLOOKUP(B32,ERP!D:AA,20,0),VLOOKUP(AH32,ERP!D:AF,20,0))</f>
        <v>1</v>
      </c>
      <c r="AE32" s="16" t="str">
        <f>IFERROR(VLOOKUP(B32,ERP!D:AA,22,0),VLOOKUP(AH32,ERP!D:AF,22,0))</f>
        <v>02MO</v>
      </c>
      <c r="AF32" s="16" t="str">
        <f>IFERROR(VLOOKUP(B32,ERP!D:AA,24,0),VLOOKUP(AH32,ERP!D:AF,24,0))</f>
        <v>RUE</v>
      </c>
      <c r="AG32" s="16" t="s">
        <v>44</v>
      </c>
      <c r="AH32" s="16" t="str">
        <f>IFERROR(VLOOKUP(AG32,ERP!A:D,4,0),"")</f>
        <v/>
      </c>
      <c r="AI32" s="17"/>
      <c r="AJ32" s="17"/>
      <c r="AK32" s="17"/>
    </row>
    <row r="33" spans="1:37" ht="15.75" customHeight="1" x14ac:dyDescent="0.2">
      <c r="A33" s="10" t="str">
        <f>IFERROR(IF(VLOOKUP(B33,ERP!D:D,1,0)=B33,"Rapproché","Non rapproché"),"Non rapproché")</f>
        <v>Rapproché</v>
      </c>
      <c r="B33" s="10">
        <f>IFERROR(VLOOKUP(F33,ERP!A:D,4,0),VLOOKUP(F33,ERP!B:D,3,0))</f>
        <v>148407</v>
      </c>
      <c r="C33" s="11">
        <v>75</v>
      </c>
      <c r="D33" s="11" t="s">
        <v>37</v>
      </c>
      <c r="E33" s="11">
        <v>75102</v>
      </c>
      <c r="F33" s="11">
        <v>1020039640</v>
      </c>
      <c r="G33" s="11" t="s">
        <v>46</v>
      </c>
      <c r="H33" s="11" t="s">
        <v>45</v>
      </c>
      <c r="I33" s="11">
        <v>32</v>
      </c>
      <c r="J33" s="11">
        <v>85</v>
      </c>
      <c r="K33" s="11">
        <v>3001</v>
      </c>
      <c r="L33" s="11">
        <v>2</v>
      </c>
      <c r="M33" s="11" t="s">
        <v>40</v>
      </c>
      <c r="N33" s="11">
        <v>1</v>
      </c>
      <c r="O33" s="11" t="s">
        <v>48</v>
      </c>
      <c r="P33" s="11"/>
      <c r="Q33" s="3">
        <v>22</v>
      </c>
      <c r="R33" s="11"/>
      <c r="S33" s="12"/>
      <c r="T33" s="12">
        <v>1979</v>
      </c>
      <c r="U33" s="12"/>
      <c r="V33" s="12"/>
      <c r="W33" s="12"/>
      <c r="X33" s="12"/>
      <c r="Y33" s="12"/>
      <c r="Z33" s="13" t="s">
        <v>49</v>
      </c>
      <c r="AA33" s="18">
        <v>190.84</v>
      </c>
      <c r="AB33" s="18"/>
      <c r="AC33" s="15"/>
      <c r="AD33" s="16">
        <f>IFERROR(VLOOKUP(B33,ERP!D:AA,20,0),VLOOKUP(AH33,ERP!D:AF,20,0))</f>
        <v>1</v>
      </c>
      <c r="AE33" s="16" t="str">
        <f>IFERROR(VLOOKUP(B33,ERP!D:AA,22,0),VLOOKUP(AH33,ERP!D:AF,22,0))</f>
        <v>02MO</v>
      </c>
      <c r="AF33" s="16" t="str">
        <f>IFERROR(VLOOKUP(B33,ERP!D:AA,24,0),VLOOKUP(AH33,ERP!D:AF,24,0))</f>
        <v>RUE</v>
      </c>
      <c r="AG33" s="16" t="s">
        <v>44</v>
      </c>
      <c r="AH33" s="16" t="str">
        <f>IFERROR(VLOOKUP(AG33,ERP!A:D,4,0),"")</f>
        <v/>
      </c>
      <c r="AI33" s="17"/>
      <c r="AJ33" s="17"/>
      <c r="AK33" s="17"/>
    </row>
    <row r="34" spans="1:37" ht="15.75" customHeight="1" x14ac:dyDescent="0.2">
      <c r="A34" s="10" t="str">
        <f>IFERROR(IF(VLOOKUP(B34,ERP!D:D,1,0)=B34,"Rapproché","Non rapproché"),"Non rapproché")</f>
        <v>Rapproché</v>
      </c>
      <c r="B34" s="10">
        <f>IFERROR(VLOOKUP(F34,ERP!A:D,4,0),VLOOKUP(F34,ERP!B:D,3,0))</f>
        <v>148405</v>
      </c>
      <c r="C34" s="11">
        <v>75</v>
      </c>
      <c r="D34" s="11" t="s">
        <v>37</v>
      </c>
      <c r="E34" s="11">
        <v>75102</v>
      </c>
      <c r="F34" s="11">
        <v>1020039641</v>
      </c>
      <c r="G34" s="11" t="s">
        <v>46</v>
      </c>
      <c r="H34" s="11" t="s">
        <v>45</v>
      </c>
      <c r="I34" s="11">
        <v>74</v>
      </c>
      <c r="J34" s="11">
        <v>144</v>
      </c>
      <c r="K34" s="11">
        <v>4001</v>
      </c>
      <c r="L34" s="11">
        <v>2</v>
      </c>
      <c r="M34" s="11" t="s">
        <v>40</v>
      </c>
      <c r="N34" s="11">
        <v>1</v>
      </c>
      <c r="O34" s="11" t="s">
        <v>48</v>
      </c>
      <c r="P34" s="11"/>
      <c r="Q34" s="3">
        <v>22</v>
      </c>
      <c r="R34" s="11"/>
      <c r="S34" s="12"/>
      <c r="T34" s="12">
        <v>1979</v>
      </c>
      <c r="U34" s="12"/>
      <c r="V34" s="12"/>
      <c r="W34" s="12"/>
      <c r="X34" s="12"/>
      <c r="Y34" s="12"/>
      <c r="Z34" s="13" t="s">
        <v>49</v>
      </c>
      <c r="AA34" s="18">
        <v>323.36</v>
      </c>
      <c r="AB34" s="18"/>
      <c r="AC34" s="15"/>
      <c r="AD34" s="16">
        <f>IFERROR(VLOOKUP(B34,ERP!D:AA,20,0),VLOOKUP(AH34,ERP!D:AF,20,0))</f>
        <v>1</v>
      </c>
      <c r="AE34" s="16" t="str">
        <f>IFERROR(VLOOKUP(B34,ERP!D:AA,22,0),VLOOKUP(AH34,ERP!D:AF,22,0))</f>
        <v>02MO</v>
      </c>
      <c r="AF34" s="16" t="str">
        <f>IFERROR(VLOOKUP(B34,ERP!D:AA,24,0),VLOOKUP(AH34,ERP!D:AF,24,0))</f>
        <v>RUE</v>
      </c>
      <c r="AG34" s="16" t="s">
        <v>44</v>
      </c>
      <c r="AH34" s="16" t="str">
        <f>IFERROR(VLOOKUP(AG34,ERP!A:D,4,0),"")</f>
        <v/>
      </c>
      <c r="AI34" s="17"/>
      <c r="AJ34" s="17"/>
      <c r="AK34" s="17"/>
    </row>
    <row r="35" spans="1:37" ht="15.75" customHeight="1" x14ac:dyDescent="0.2">
      <c r="A35" s="10" t="str">
        <f>IFERROR(IF(VLOOKUP(B35,ERP!D:D,1,0)=B35,"Rapproché","Non rapproché"),"Non rapproché")</f>
        <v>Rapproché</v>
      </c>
      <c r="B35" s="10">
        <f>IFERROR(VLOOKUP(F35,ERP!A:D,4,0),VLOOKUP(F35,ERP!B:D,3,0))</f>
        <v>148413</v>
      </c>
      <c r="C35" s="11">
        <v>75</v>
      </c>
      <c r="D35" s="11" t="s">
        <v>37</v>
      </c>
      <c r="E35" s="11">
        <v>75102</v>
      </c>
      <c r="F35" s="11">
        <v>1020039642</v>
      </c>
      <c r="G35" s="11" t="s">
        <v>46</v>
      </c>
      <c r="H35" s="11" t="s">
        <v>45</v>
      </c>
      <c r="I35" s="11">
        <v>81</v>
      </c>
      <c r="J35" s="11">
        <v>152</v>
      </c>
      <c r="K35" s="11">
        <v>1001</v>
      </c>
      <c r="L35" s="11">
        <v>3</v>
      </c>
      <c r="M35" s="11" t="s">
        <v>40</v>
      </c>
      <c r="N35" s="11">
        <v>1</v>
      </c>
      <c r="O35" s="11" t="s">
        <v>48</v>
      </c>
      <c r="P35" s="11"/>
      <c r="Q35" s="3">
        <v>22</v>
      </c>
      <c r="R35" s="11"/>
      <c r="S35" s="12"/>
      <c r="T35" s="12">
        <v>1979</v>
      </c>
      <c r="U35" s="12"/>
      <c r="V35" s="12"/>
      <c r="W35" s="12"/>
      <c r="X35" s="12"/>
      <c r="Y35" s="12"/>
      <c r="Z35" s="13" t="s">
        <v>49</v>
      </c>
      <c r="AA35" s="18">
        <v>341.31</v>
      </c>
      <c r="AB35" s="18"/>
      <c r="AC35" s="15"/>
      <c r="AD35" s="16">
        <f>IFERROR(VLOOKUP(B35,ERP!D:AA,20,0),VLOOKUP(AH35,ERP!D:AF,20,0))</f>
        <v>1</v>
      </c>
      <c r="AE35" s="16" t="str">
        <f>IFERROR(VLOOKUP(B35,ERP!D:AA,22,0),VLOOKUP(AH35,ERP!D:AF,22,0))</f>
        <v>02MO</v>
      </c>
      <c r="AF35" s="16" t="str">
        <f>IFERROR(VLOOKUP(B35,ERP!D:AA,24,0),VLOOKUP(AH35,ERP!D:AF,24,0))</f>
        <v>RUE</v>
      </c>
      <c r="AG35" s="16" t="s">
        <v>44</v>
      </c>
      <c r="AH35" s="16" t="str">
        <f>IFERROR(VLOOKUP(AG35,ERP!A:D,4,0),"")</f>
        <v/>
      </c>
      <c r="AI35" s="17"/>
      <c r="AJ35" s="17"/>
      <c r="AK35" s="17"/>
    </row>
    <row r="36" spans="1:37" ht="15.75" customHeight="1" x14ac:dyDescent="0.2">
      <c r="A36" s="10" t="str">
        <f>IFERROR(IF(VLOOKUP(B36,ERP!D:D,1,0)=B36,"Rapproché","Non rapproché"),"Non rapproché")</f>
        <v>Rapproché</v>
      </c>
      <c r="B36" s="10">
        <f>IFERROR(VLOOKUP(F36,ERP!A:D,4,0),VLOOKUP(F36,ERP!B:D,3,0))</f>
        <v>148409</v>
      </c>
      <c r="C36" s="11">
        <v>75</v>
      </c>
      <c r="D36" s="11" t="s">
        <v>37</v>
      </c>
      <c r="E36" s="11">
        <v>75102</v>
      </c>
      <c r="F36" s="11">
        <v>1020039643</v>
      </c>
      <c r="G36" s="11" t="s">
        <v>46</v>
      </c>
      <c r="H36" s="11" t="s">
        <v>45</v>
      </c>
      <c r="I36" s="11">
        <v>74</v>
      </c>
      <c r="J36" s="11">
        <v>142</v>
      </c>
      <c r="K36" s="11">
        <v>2001</v>
      </c>
      <c r="L36" s="11">
        <v>3</v>
      </c>
      <c r="M36" s="11" t="s">
        <v>40</v>
      </c>
      <c r="N36" s="11">
        <v>1</v>
      </c>
      <c r="O36" s="11" t="s">
        <v>48</v>
      </c>
      <c r="P36" s="11"/>
      <c r="Q36" s="3">
        <v>22</v>
      </c>
      <c r="R36" s="11"/>
      <c r="S36" s="12"/>
      <c r="T36" s="12">
        <v>1979</v>
      </c>
      <c r="U36" s="12"/>
      <c r="V36" s="12"/>
      <c r="W36" s="12"/>
      <c r="X36" s="12"/>
      <c r="Y36" s="12"/>
      <c r="Z36" s="13" t="s">
        <v>49</v>
      </c>
      <c r="AA36" s="18">
        <v>319.01</v>
      </c>
      <c r="AB36" s="18"/>
      <c r="AC36" s="15"/>
      <c r="AD36" s="16">
        <f>IFERROR(VLOOKUP(B36,ERP!D:AA,20,0),VLOOKUP(AH36,ERP!D:AF,20,0))</f>
        <v>1</v>
      </c>
      <c r="AE36" s="16" t="str">
        <f>IFERROR(VLOOKUP(B36,ERP!D:AA,22,0),VLOOKUP(AH36,ERP!D:AF,22,0))</f>
        <v>02MO</v>
      </c>
      <c r="AF36" s="16" t="str">
        <f>IFERROR(VLOOKUP(B36,ERP!D:AA,24,0),VLOOKUP(AH36,ERP!D:AF,24,0))</f>
        <v>RUE</v>
      </c>
      <c r="AG36" s="16" t="s">
        <v>44</v>
      </c>
      <c r="AH36" s="16" t="str">
        <f>IFERROR(VLOOKUP(AG36,ERP!A:D,4,0),"")</f>
        <v/>
      </c>
      <c r="AI36" s="17"/>
      <c r="AJ36" s="17"/>
      <c r="AK36" s="17"/>
    </row>
    <row r="37" spans="1:37" ht="15.75" customHeight="1" x14ac:dyDescent="0.2">
      <c r="A37" s="10" t="str">
        <f>IFERROR(IF(VLOOKUP(B37,ERP!D:D,1,0)=B37,"Rapproché","Non rapproché"),"Non rapproché")</f>
        <v>Rapproché</v>
      </c>
      <c r="B37" s="10">
        <f>IFERROR(VLOOKUP(F37,ERP!A:D,4,0),VLOOKUP(F37,ERP!B:D,3,0))</f>
        <v>148424</v>
      </c>
      <c r="C37" s="11">
        <v>75</v>
      </c>
      <c r="D37" s="11" t="s">
        <v>37</v>
      </c>
      <c r="E37" s="11">
        <v>75102</v>
      </c>
      <c r="F37" s="11">
        <v>1020039644</v>
      </c>
      <c r="G37" s="11" t="s">
        <v>46</v>
      </c>
      <c r="H37" s="11" t="s">
        <v>45</v>
      </c>
      <c r="I37" s="11">
        <v>48</v>
      </c>
      <c r="J37" s="11">
        <v>106</v>
      </c>
      <c r="K37" s="11">
        <v>3001</v>
      </c>
      <c r="L37" s="11">
        <v>3</v>
      </c>
      <c r="M37" s="11" t="s">
        <v>40</v>
      </c>
      <c r="N37" s="11">
        <v>1</v>
      </c>
      <c r="O37" s="11" t="s">
        <v>48</v>
      </c>
      <c r="P37" s="11"/>
      <c r="Q37" s="3">
        <v>22</v>
      </c>
      <c r="R37" s="11"/>
      <c r="S37" s="12"/>
      <c r="T37" s="12">
        <v>1979</v>
      </c>
      <c r="U37" s="12"/>
      <c r="V37" s="12"/>
      <c r="W37" s="12"/>
      <c r="X37" s="12"/>
      <c r="Y37" s="12"/>
      <c r="Z37" s="13" t="s">
        <v>49</v>
      </c>
      <c r="AA37" s="18">
        <v>238.09</v>
      </c>
      <c r="AB37" s="18"/>
      <c r="AC37" s="15"/>
      <c r="AD37" s="16">
        <f>IFERROR(VLOOKUP(B37,ERP!D:AA,20,0),VLOOKUP(AH37,ERP!D:AF,20,0))</f>
        <v>1</v>
      </c>
      <c r="AE37" s="16" t="str">
        <f>IFERROR(VLOOKUP(B37,ERP!D:AA,22,0),VLOOKUP(AH37,ERP!D:AF,22,0))</f>
        <v>02MO</v>
      </c>
      <c r="AF37" s="16" t="str">
        <f>IFERROR(VLOOKUP(B37,ERP!D:AA,24,0),VLOOKUP(AH37,ERP!D:AF,24,0))</f>
        <v>COUR</v>
      </c>
      <c r="AG37" s="16" t="s">
        <v>44</v>
      </c>
      <c r="AH37" s="16" t="str">
        <f>IFERROR(VLOOKUP(AG37,ERP!A:D,4,0),"")</f>
        <v/>
      </c>
      <c r="AI37" s="17"/>
      <c r="AJ37" s="17"/>
      <c r="AK37" s="17"/>
    </row>
    <row r="38" spans="1:37" ht="15.75" customHeight="1" x14ac:dyDescent="0.2">
      <c r="A38" s="10" t="str">
        <f>IFERROR(IF(VLOOKUP(B38,ERP!D:D,1,0)=B38,"Rapproché","Non rapproché"),"Non rapproché")</f>
        <v>Rapproché</v>
      </c>
      <c r="B38" s="10">
        <f>IFERROR(VLOOKUP(F38,ERP!A:D,4,0),VLOOKUP(F38,ERP!B:D,3,0))</f>
        <v>148411</v>
      </c>
      <c r="C38" s="11">
        <v>75</v>
      </c>
      <c r="D38" s="11" t="s">
        <v>37</v>
      </c>
      <c r="E38" s="11">
        <v>75102</v>
      </c>
      <c r="F38" s="11">
        <v>1020039645</v>
      </c>
      <c r="G38" s="11" t="s">
        <v>46</v>
      </c>
      <c r="H38" s="11" t="s">
        <v>45</v>
      </c>
      <c r="I38" s="11">
        <v>31</v>
      </c>
      <c r="J38" s="11">
        <v>84</v>
      </c>
      <c r="K38" s="11">
        <v>4001</v>
      </c>
      <c r="L38" s="11">
        <v>3</v>
      </c>
      <c r="M38" s="11" t="s">
        <v>40</v>
      </c>
      <c r="N38" s="11">
        <v>1</v>
      </c>
      <c r="O38" s="11" t="s">
        <v>48</v>
      </c>
      <c r="P38" s="11"/>
      <c r="Q38" s="3">
        <v>22</v>
      </c>
      <c r="R38" s="11"/>
      <c r="S38" s="12"/>
      <c r="T38" s="12">
        <v>1979</v>
      </c>
      <c r="U38" s="12"/>
      <c r="V38" s="12"/>
      <c r="W38" s="12"/>
      <c r="X38" s="12"/>
      <c r="Y38" s="12"/>
      <c r="Z38" s="13" t="s">
        <v>49</v>
      </c>
      <c r="AA38" s="18">
        <v>188.54</v>
      </c>
      <c r="AB38" s="18"/>
      <c r="AC38" s="15"/>
      <c r="AD38" s="16">
        <f>IFERROR(VLOOKUP(B38,ERP!D:AA,20,0),VLOOKUP(AH38,ERP!D:AF,20,0))</f>
        <v>1</v>
      </c>
      <c r="AE38" s="16" t="str">
        <f>IFERROR(VLOOKUP(B38,ERP!D:AA,22,0),VLOOKUP(AH38,ERP!D:AF,22,0))</f>
        <v>02MO</v>
      </c>
      <c r="AF38" s="16" t="str">
        <f>IFERROR(VLOOKUP(B38,ERP!D:AA,24,0),VLOOKUP(AH38,ERP!D:AF,24,0))</f>
        <v>RUE</v>
      </c>
      <c r="AG38" s="16" t="s">
        <v>44</v>
      </c>
      <c r="AH38" s="16" t="str">
        <f>IFERROR(VLOOKUP(AG38,ERP!A:D,4,0),"")</f>
        <v/>
      </c>
      <c r="AI38" s="17"/>
      <c r="AJ38" s="17"/>
      <c r="AK38" s="17"/>
    </row>
    <row r="39" spans="1:37" ht="15.75" customHeight="1" x14ac:dyDescent="0.2">
      <c r="A39" s="10" t="str">
        <f>IFERROR(IF(VLOOKUP(B39,ERP!D:D,1,0)=B39,"Rapproché","Non rapproché"),"Non rapproché")</f>
        <v>Rapproché</v>
      </c>
      <c r="B39" s="10">
        <f>IFERROR(VLOOKUP(F39,ERP!A:D,4,0),VLOOKUP(F39,ERP!B:D,3,0))</f>
        <v>148410</v>
      </c>
      <c r="C39" s="11">
        <v>75</v>
      </c>
      <c r="D39" s="11" t="s">
        <v>37</v>
      </c>
      <c r="E39" s="11">
        <v>75102</v>
      </c>
      <c r="F39" s="11">
        <v>1020039646</v>
      </c>
      <c r="G39" s="11" t="s">
        <v>46</v>
      </c>
      <c r="H39" s="11" t="s">
        <v>45</v>
      </c>
      <c r="I39" s="11">
        <v>73</v>
      </c>
      <c r="J39" s="11">
        <v>143</v>
      </c>
      <c r="K39" s="11">
        <v>5001</v>
      </c>
      <c r="L39" s="11">
        <v>3</v>
      </c>
      <c r="M39" s="11" t="s">
        <v>40</v>
      </c>
      <c r="N39" s="11">
        <v>1</v>
      </c>
      <c r="O39" s="11" t="s">
        <v>48</v>
      </c>
      <c r="P39" s="11"/>
      <c r="Q39" s="3">
        <v>22</v>
      </c>
      <c r="R39" s="11"/>
      <c r="S39" s="12"/>
      <c r="T39" s="12">
        <v>1979</v>
      </c>
      <c r="U39" s="12"/>
      <c r="V39" s="12"/>
      <c r="W39" s="12"/>
      <c r="X39" s="12"/>
      <c r="Y39" s="12"/>
      <c r="Z39" s="13" t="s">
        <v>49</v>
      </c>
      <c r="AA39" s="18">
        <v>321.12</v>
      </c>
      <c r="AB39" s="18"/>
      <c r="AC39" s="15"/>
      <c r="AD39" s="16">
        <f>IFERROR(VLOOKUP(B39,ERP!D:AA,20,0),VLOOKUP(AH39,ERP!D:AF,20,0))</f>
        <v>1</v>
      </c>
      <c r="AE39" s="16" t="str">
        <f>IFERROR(VLOOKUP(B39,ERP!D:AA,22,0),VLOOKUP(AH39,ERP!D:AF,22,0))</f>
        <v>02MO</v>
      </c>
      <c r="AF39" s="16" t="str">
        <f>IFERROR(VLOOKUP(B39,ERP!D:AA,24,0),VLOOKUP(AH39,ERP!D:AF,24,0))</f>
        <v>RUE</v>
      </c>
      <c r="AG39" s="16" t="s">
        <v>44</v>
      </c>
      <c r="AH39" s="16" t="str">
        <f>IFERROR(VLOOKUP(AG39,ERP!A:D,4,0),"")</f>
        <v/>
      </c>
      <c r="AI39" s="17"/>
      <c r="AJ39" s="17"/>
      <c r="AK39" s="17"/>
    </row>
    <row r="40" spans="1:37" ht="15.75" customHeight="1" x14ac:dyDescent="0.2">
      <c r="A40" s="10" t="str">
        <f>IFERROR(IF(VLOOKUP(B40,ERP!D:D,1,0)=B40,"Rapproché","Non rapproché"),"Non rapproché")</f>
        <v>Rapproché</v>
      </c>
      <c r="B40" s="10">
        <f>IFERROR(VLOOKUP(F40,ERP!A:D,4,0),VLOOKUP(F40,ERP!B:D,3,0))</f>
        <v>148415</v>
      </c>
      <c r="C40" s="11">
        <v>75</v>
      </c>
      <c r="D40" s="11" t="s">
        <v>37</v>
      </c>
      <c r="E40" s="11">
        <v>75102</v>
      </c>
      <c r="F40" s="11">
        <v>1020039647</v>
      </c>
      <c r="G40" s="11" t="s">
        <v>46</v>
      </c>
      <c r="H40" s="11" t="s">
        <v>45</v>
      </c>
      <c r="I40" s="11">
        <v>80</v>
      </c>
      <c r="J40" s="11">
        <v>152</v>
      </c>
      <c r="K40" s="11">
        <v>1001</v>
      </c>
      <c r="L40" s="11">
        <v>4</v>
      </c>
      <c r="M40" s="11" t="s">
        <v>40</v>
      </c>
      <c r="N40" s="11">
        <v>1</v>
      </c>
      <c r="O40" s="11" t="s">
        <v>48</v>
      </c>
      <c r="P40" s="11"/>
      <c r="Q40" s="3">
        <v>22</v>
      </c>
      <c r="R40" s="11"/>
      <c r="S40" s="12"/>
      <c r="T40" s="12">
        <v>1979</v>
      </c>
      <c r="U40" s="12"/>
      <c r="V40" s="12"/>
      <c r="W40" s="12"/>
      <c r="X40" s="12"/>
      <c r="Y40" s="12"/>
      <c r="Z40" s="13" t="s">
        <v>49</v>
      </c>
      <c r="AA40" s="18">
        <v>341.31</v>
      </c>
      <c r="AB40" s="18"/>
      <c r="AC40" s="15"/>
      <c r="AD40" s="16">
        <f>IFERROR(VLOOKUP(B40,ERP!D:AA,20,0),VLOOKUP(AH40,ERP!D:AF,20,0))</f>
        <v>1</v>
      </c>
      <c r="AE40" s="16" t="str">
        <f>IFERROR(VLOOKUP(B40,ERP!D:AA,22,0),VLOOKUP(AH40,ERP!D:AF,22,0))</f>
        <v>02MO</v>
      </c>
      <c r="AF40" s="16" t="str">
        <f>IFERROR(VLOOKUP(B40,ERP!D:AA,24,0),VLOOKUP(AH40,ERP!D:AF,24,0))</f>
        <v>RUE</v>
      </c>
      <c r="AG40" s="16" t="s">
        <v>44</v>
      </c>
      <c r="AH40" s="16" t="str">
        <f>IFERROR(VLOOKUP(AG40,ERP!A:D,4,0),"")</f>
        <v/>
      </c>
      <c r="AI40" s="17"/>
      <c r="AJ40" s="17"/>
      <c r="AK40" s="17"/>
    </row>
    <row r="41" spans="1:37" ht="15.75" customHeight="1" x14ac:dyDescent="0.2">
      <c r="A41" s="10" t="str">
        <f>IFERROR(IF(VLOOKUP(B41,ERP!D:D,1,0)=B41,"Rapproché","Non rapproché"),"Non rapproché")</f>
        <v>Rapproché</v>
      </c>
      <c r="B41" s="10">
        <f>IFERROR(VLOOKUP(F41,ERP!A:D,4,0),VLOOKUP(F41,ERP!B:D,3,0))</f>
        <v>148417</v>
      </c>
      <c r="C41" s="11">
        <v>75</v>
      </c>
      <c r="D41" s="11" t="s">
        <v>37</v>
      </c>
      <c r="E41" s="11">
        <v>75102</v>
      </c>
      <c r="F41" s="11">
        <v>1020039648</v>
      </c>
      <c r="G41" s="11" t="s">
        <v>46</v>
      </c>
      <c r="H41" s="11" t="s">
        <v>45</v>
      </c>
      <c r="I41" s="11">
        <v>54</v>
      </c>
      <c r="J41" s="11">
        <v>122</v>
      </c>
      <c r="K41" s="11">
        <v>2001</v>
      </c>
      <c r="L41" s="11">
        <v>4</v>
      </c>
      <c r="M41" s="11" t="s">
        <v>40</v>
      </c>
      <c r="N41" s="11">
        <v>1</v>
      </c>
      <c r="O41" s="11" t="s">
        <v>48</v>
      </c>
      <c r="P41" s="11"/>
      <c r="Q41" s="3">
        <v>22</v>
      </c>
      <c r="R41" s="11"/>
      <c r="S41" s="12"/>
      <c r="T41" s="12">
        <v>1979</v>
      </c>
      <c r="U41" s="12"/>
      <c r="V41" s="12"/>
      <c r="W41" s="12"/>
      <c r="X41" s="12"/>
      <c r="Y41" s="12"/>
      <c r="Z41" s="13" t="s">
        <v>49</v>
      </c>
      <c r="AA41" s="18">
        <v>274.11</v>
      </c>
      <c r="AB41" s="18"/>
      <c r="AC41" s="15"/>
      <c r="AD41" s="16">
        <f>IFERROR(VLOOKUP(B41,ERP!D:AA,20,0),VLOOKUP(AH41,ERP!D:AF,20,0))</f>
        <v>1</v>
      </c>
      <c r="AE41" s="16" t="str">
        <f>IFERROR(VLOOKUP(B41,ERP!D:AA,22,0),VLOOKUP(AH41,ERP!D:AF,22,0))</f>
        <v>02MO</v>
      </c>
      <c r="AF41" s="16" t="str">
        <f>IFERROR(VLOOKUP(B41,ERP!D:AA,24,0),VLOOKUP(AH41,ERP!D:AF,24,0))</f>
        <v>RUE</v>
      </c>
      <c r="AG41" s="16" t="s">
        <v>44</v>
      </c>
      <c r="AH41" s="16" t="str">
        <f>IFERROR(VLOOKUP(AG41,ERP!A:D,4,0),"")</f>
        <v/>
      </c>
      <c r="AI41" s="17"/>
      <c r="AJ41" s="17"/>
      <c r="AK41" s="17"/>
    </row>
    <row r="42" spans="1:37" ht="15.75" customHeight="1" x14ac:dyDescent="0.2">
      <c r="A42" s="10" t="str">
        <f>IFERROR(IF(VLOOKUP(B42,ERP!D:D,1,0)=B42,"Rapproché","Non rapproché"),"Non rapproché")</f>
        <v>Rapproché</v>
      </c>
      <c r="B42" s="10">
        <f>IFERROR(VLOOKUP(F42,ERP!A:D,4,0),VLOOKUP(F42,ERP!B:D,3,0))</f>
        <v>148416</v>
      </c>
      <c r="C42" s="11">
        <v>75</v>
      </c>
      <c r="D42" s="11" t="s">
        <v>37</v>
      </c>
      <c r="E42" s="11">
        <v>75102</v>
      </c>
      <c r="F42" s="11">
        <v>1020039649</v>
      </c>
      <c r="G42" s="11" t="s">
        <v>46</v>
      </c>
      <c r="H42" s="11" t="s">
        <v>45</v>
      </c>
      <c r="I42" s="11">
        <v>31</v>
      </c>
      <c r="J42" s="11">
        <v>86</v>
      </c>
      <c r="K42" s="11">
        <v>3001</v>
      </c>
      <c r="L42" s="11">
        <v>4</v>
      </c>
      <c r="M42" s="11" t="s">
        <v>40</v>
      </c>
      <c r="N42" s="11">
        <v>1</v>
      </c>
      <c r="O42" s="11" t="s">
        <v>48</v>
      </c>
      <c r="P42" s="11"/>
      <c r="Q42" s="3">
        <v>22</v>
      </c>
      <c r="R42" s="11"/>
      <c r="S42" s="12"/>
      <c r="T42" s="12">
        <v>1979</v>
      </c>
      <c r="U42" s="12"/>
      <c r="V42" s="12"/>
      <c r="W42" s="12"/>
      <c r="X42" s="12"/>
      <c r="Y42" s="12"/>
      <c r="Z42" s="13" t="s">
        <v>49</v>
      </c>
      <c r="AA42" s="18">
        <v>193.26</v>
      </c>
      <c r="AB42" s="18"/>
      <c r="AC42" s="15"/>
      <c r="AD42" s="16">
        <f>IFERROR(VLOOKUP(B42,ERP!D:AA,20,0),VLOOKUP(AH42,ERP!D:AF,20,0))</f>
        <v>1</v>
      </c>
      <c r="AE42" s="16" t="str">
        <f>IFERROR(VLOOKUP(B42,ERP!D:AA,22,0),VLOOKUP(AH42,ERP!D:AF,22,0))</f>
        <v>02MO</v>
      </c>
      <c r="AF42" s="16" t="str">
        <f>IFERROR(VLOOKUP(B42,ERP!D:AA,24,0),VLOOKUP(AH42,ERP!D:AF,24,0))</f>
        <v>RUE</v>
      </c>
      <c r="AG42" s="16" t="s">
        <v>44</v>
      </c>
      <c r="AH42" s="16" t="str">
        <f>IFERROR(VLOOKUP(AG42,ERP!A:D,4,0),"")</f>
        <v/>
      </c>
      <c r="AI42" s="17"/>
      <c r="AJ42" s="17"/>
      <c r="AK42" s="17"/>
    </row>
    <row r="43" spans="1:37" ht="15.75" customHeight="1" x14ac:dyDescent="0.2">
      <c r="A43" s="10" t="str">
        <f>IFERROR(IF(VLOOKUP(B43,ERP!D:D,1,0)=B43,"Rapproché","Non rapproché"),"Non rapproché")</f>
        <v>Rapproché</v>
      </c>
      <c r="B43" s="10">
        <f>IFERROR(VLOOKUP(F43,ERP!A:D,4,0),VLOOKUP(F43,ERP!B:D,3,0))</f>
        <v>148414</v>
      </c>
      <c r="C43" s="11">
        <v>75</v>
      </c>
      <c r="D43" s="11" t="s">
        <v>37</v>
      </c>
      <c r="E43" s="11">
        <v>75102</v>
      </c>
      <c r="F43" s="11">
        <v>1020039650</v>
      </c>
      <c r="G43" s="11" t="s">
        <v>46</v>
      </c>
      <c r="H43" s="11" t="s">
        <v>45</v>
      </c>
      <c r="I43" s="11">
        <v>72</v>
      </c>
      <c r="J43" s="11">
        <v>142</v>
      </c>
      <c r="K43" s="11">
        <v>4001</v>
      </c>
      <c r="L43" s="11">
        <v>4</v>
      </c>
      <c r="M43" s="11" t="s">
        <v>40</v>
      </c>
      <c r="N43" s="11">
        <v>1</v>
      </c>
      <c r="O43" s="11" t="s">
        <v>48</v>
      </c>
      <c r="P43" s="11"/>
      <c r="Q43" s="3">
        <v>22</v>
      </c>
      <c r="R43" s="11"/>
      <c r="S43" s="12"/>
      <c r="T43" s="12">
        <v>1979</v>
      </c>
      <c r="U43" s="12"/>
      <c r="V43" s="12"/>
      <c r="W43" s="12"/>
      <c r="X43" s="12"/>
      <c r="Y43" s="12"/>
      <c r="Z43" s="13" t="s">
        <v>49</v>
      </c>
      <c r="AA43" s="14">
        <v>319.01</v>
      </c>
      <c r="AB43" s="14"/>
      <c r="AC43" s="15"/>
      <c r="AD43" s="16">
        <f>IFERROR(VLOOKUP(B43,ERP!D:AA,20,0),VLOOKUP(AH43,ERP!D:AF,20,0))</f>
        <v>1</v>
      </c>
      <c r="AE43" s="16" t="str">
        <f>IFERROR(VLOOKUP(B43,ERP!D:AA,22,0),VLOOKUP(AH43,ERP!D:AF,22,0))</f>
        <v>02MO</v>
      </c>
      <c r="AF43" s="16" t="str">
        <f>IFERROR(VLOOKUP(B43,ERP!D:AA,24,0),VLOOKUP(AH43,ERP!D:AF,24,0))</f>
        <v>RUE</v>
      </c>
      <c r="AG43" s="16" t="s">
        <v>44</v>
      </c>
      <c r="AH43" s="16" t="str">
        <f>IFERROR(VLOOKUP(AG43,ERP!A:D,4,0),"")</f>
        <v/>
      </c>
      <c r="AI43" s="17"/>
      <c r="AJ43" s="17"/>
      <c r="AK43" s="17"/>
    </row>
    <row r="44" spans="1:37" ht="15.75" customHeight="1" x14ac:dyDescent="0.2">
      <c r="A44" s="10" t="str">
        <f>IFERROR(IF(VLOOKUP(B44,ERP!D:D,1,0)=B44,"Rapproché","Non rapproché"),"Non rapproché")</f>
        <v>Rapproché</v>
      </c>
      <c r="B44" s="10">
        <f>IFERROR(VLOOKUP(F44,ERP!A:D,4,0),VLOOKUP(F44,ERP!B:D,3,0))</f>
        <v>148419</v>
      </c>
      <c r="C44" s="11">
        <v>75</v>
      </c>
      <c r="D44" s="11" t="s">
        <v>37</v>
      </c>
      <c r="E44" s="11">
        <v>75102</v>
      </c>
      <c r="F44" s="11">
        <v>1020039651</v>
      </c>
      <c r="G44" s="11" t="s">
        <v>46</v>
      </c>
      <c r="H44" s="11" t="s">
        <v>45</v>
      </c>
      <c r="I44" s="11">
        <v>80</v>
      </c>
      <c r="J44" s="11">
        <v>152</v>
      </c>
      <c r="K44" s="11">
        <v>1001</v>
      </c>
      <c r="L44" s="11">
        <v>5</v>
      </c>
      <c r="M44" s="11" t="s">
        <v>40</v>
      </c>
      <c r="N44" s="11">
        <v>1</v>
      </c>
      <c r="O44" s="11" t="s">
        <v>48</v>
      </c>
      <c r="P44" s="11"/>
      <c r="Q44" s="3">
        <v>22</v>
      </c>
      <c r="R44" s="11"/>
      <c r="S44" s="12"/>
      <c r="T44" s="12">
        <v>1979</v>
      </c>
      <c r="U44" s="12"/>
      <c r="V44" s="12"/>
      <c r="W44" s="12"/>
      <c r="X44" s="12"/>
      <c r="Y44" s="12"/>
      <c r="Z44" s="13" t="s">
        <v>49</v>
      </c>
      <c r="AA44" s="18">
        <v>341.31</v>
      </c>
      <c r="AB44" s="18"/>
      <c r="AC44" s="15"/>
      <c r="AD44" s="16">
        <f>IFERROR(VLOOKUP(B44,ERP!D:AA,20,0),VLOOKUP(AH44,ERP!D:AF,20,0))</f>
        <v>1</v>
      </c>
      <c r="AE44" s="16" t="str">
        <f>IFERROR(VLOOKUP(B44,ERP!D:AA,22,0),VLOOKUP(AH44,ERP!D:AF,22,0))</f>
        <v>02MO</v>
      </c>
      <c r="AF44" s="16" t="str">
        <f>IFERROR(VLOOKUP(B44,ERP!D:AA,24,0),VLOOKUP(AH44,ERP!D:AF,24,0))</f>
        <v>RUE</v>
      </c>
      <c r="AG44" s="16" t="s">
        <v>44</v>
      </c>
      <c r="AH44" s="16" t="str">
        <f>IFERROR(VLOOKUP(AG44,ERP!A:D,4,0),"")</f>
        <v/>
      </c>
      <c r="AI44" s="17"/>
      <c r="AJ44" s="17"/>
      <c r="AK44" s="17"/>
    </row>
    <row r="45" spans="1:37" ht="15.75" customHeight="1" x14ac:dyDescent="0.2">
      <c r="A45" s="10" t="str">
        <f>IFERROR(IF(VLOOKUP(B45,ERP!D:D,1,0)=B45,"Rapproché","Non rapproché"),"Non rapproché")</f>
        <v>Rapproché</v>
      </c>
      <c r="B45" s="10">
        <f>IFERROR(VLOOKUP(F45,ERP!A:D,4,0),VLOOKUP(F45,ERP!B:D,3,0))</f>
        <v>148420</v>
      </c>
      <c r="C45" s="11">
        <v>75</v>
      </c>
      <c r="D45" s="11" t="s">
        <v>37</v>
      </c>
      <c r="E45" s="11">
        <v>75102</v>
      </c>
      <c r="F45" s="11">
        <v>1020039652</v>
      </c>
      <c r="G45" s="11" t="s">
        <v>46</v>
      </c>
      <c r="H45" s="11" t="s">
        <v>45</v>
      </c>
      <c r="I45" s="11">
        <v>142</v>
      </c>
      <c r="J45" s="11">
        <v>224</v>
      </c>
      <c r="K45" s="11">
        <v>2001</v>
      </c>
      <c r="L45" s="11">
        <v>5</v>
      </c>
      <c r="M45" s="11" t="s">
        <v>40</v>
      </c>
      <c r="N45" s="11">
        <v>1</v>
      </c>
      <c r="O45" s="11" t="s">
        <v>48</v>
      </c>
      <c r="P45" s="11"/>
      <c r="Q45" s="3">
        <v>22</v>
      </c>
      <c r="R45" s="11"/>
      <c r="S45" s="12"/>
      <c r="T45" s="12">
        <v>1979</v>
      </c>
      <c r="U45" s="12"/>
      <c r="V45" s="12"/>
      <c r="W45" s="12"/>
      <c r="X45" s="12"/>
      <c r="Y45" s="12"/>
      <c r="Z45" s="13" t="s">
        <v>49</v>
      </c>
      <c r="AA45" s="18">
        <v>503.08</v>
      </c>
      <c r="AB45" s="18"/>
      <c r="AC45" s="15"/>
      <c r="AD45" s="16">
        <f>IFERROR(VLOOKUP(B45,ERP!D:AA,20,0),VLOOKUP(AH45,ERP!D:AF,20,0))</f>
        <v>1</v>
      </c>
      <c r="AE45" s="16" t="str">
        <f>IFERROR(VLOOKUP(B45,ERP!D:AA,22,0),VLOOKUP(AH45,ERP!D:AF,22,0))</f>
        <v>02MO</v>
      </c>
      <c r="AF45" s="16" t="str">
        <f>IFERROR(VLOOKUP(B45,ERP!D:AA,24,0),VLOOKUP(AH45,ERP!D:AF,24,0))</f>
        <v>RUE</v>
      </c>
      <c r="AG45" s="16" t="s">
        <v>44</v>
      </c>
      <c r="AH45" s="16" t="str">
        <f>IFERROR(VLOOKUP(AG45,ERP!A:D,4,0),"")</f>
        <v/>
      </c>
      <c r="AI45" s="17"/>
      <c r="AJ45" s="17"/>
      <c r="AK45" s="17"/>
    </row>
    <row r="46" spans="1:37" ht="15.75" customHeight="1" x14ac:dyDescent="0.2">
      <c r="A46" s="10" t="str">
        <f>IFERROR(IF(VLOOKUP(B46,ERP!D:D,1,0)=B46,"Rapproché","Non rapproché"),"Non rapproché")</f>
        <v>Rapproché</v>
      </c>
      <c r="B46" s="10">
        <f>IFERROR(VLOOKUP(F46,ERP!A:D,4,0),VLOOKUP(F46,ERP!B:D,3,0))</f>
        <v>148418</v>
      </c>
      <c r="C46" s="11">
        <v>75</v>
      </c>
      <c r="D46" s="11" t="s">
        <v>37</v>
      </c>
      <c r="E46" s="11">
        <v>75102</v>
      </c>
      <c r="F46" s="11">
        <v>1020039653</v>
      </c>
      <c r="G46" s="11" t="s">
        <v>46</v>
      </c>
      <c r="H46" s="11" t="s">
        <v>45</v>
      </c>
      <c r="I46" s="11">
        <v>82</v>
      </c>
      <c r="J46" s="11">
        <v>153</v>
      </c>
      <c r="K46" s="11">
        <v>3001</v>
      </c>
      <c r="L46" s="11">
        <v>5</v>
      </c>
      <c r="M46" s="11" t="s">
        <v>40</v>
      </c>
      <c r="N46" s="11">
        <v>1</v>
      </c>
      <c r="O46" s="11" t="s">
        <v>48</v>
      </c>
      <c r="P46" s="11"/>
      <c r="Q46" s="3">
        <v>22</v>
      </c>
      <c r="R46" s="11"/>
      <c r="S46" s="12"/>
      <c r="T46" s="12">
        <v>1979</v>
      </c>
      <c r="U46" s="12"/>
      <c r="V46" s="12"/>
      <c r="W46" s="12"/>
      <c r="X46" s="12"/>
      <c r="Y46" s="12"/>
      <c r="Z46" s="13" t="s">
        <v>49</v>
      </c>
      <c r="AA46" s="18">
        <v>343.6</v>
      </c>
      <c r="AB46" s="18"/>
      <c r="AC46" s="15"/>
      <c r="AD46" s="16">
        <f>IFERROR(VLOOKUP(B46,ERP!D:AA,20,0),VLOOKUP(AH46,ERP!D:AF,20,0))</f>
        <v>1</v>
      </c>
      <c r="AE46" s="16" t="str">
        <f>IFERROR(VLOOKUP(B46,ERP!D:AA,22,0),VLOOKUP(AH46,ERP!D:AF,22,0))</f>
        <v>02MO</v>
      </c>
      <c r="AF46" s="16" t="str">
        <f>IFERROR(VLOOKUP(B46,ERP!D:AA,24,0),VLOOKUP(AH46,ERP!D:AF,24,0))</f>
        <v>RUE</v>
      </c>
      <c r="AG46" s="16" t="s">
        <v>44</v>
      </c>
      <c r="AH46" s="16" t="str">
        <f>IFERROR(VLOOKUP(AG46,ERP!A:D,4,0),"")</f>
        <v/>
      </c>
      <c r="AI46" s="17"/>
      <c r="AJ46" s="17"/>
      <c r="AK46" s="17"/>
    </row>
    <row r="47" spans="1:37" ht="15.75" customHeight="1" x14ac:dyDescent="0.2">
      <c r="A47" s="10" t="str">
        <f>IFERROR(IF(VLOOKUP(B47,ERP!D:D,1,0)=B47,"Rapproché","Non rapproché"),"Non rapproché")</f>
        <v>Rapproché</v>
      </c>
      <c r="B47" s="10">
        <f>IFERROR(VLOOKUP(F47,ERP!A:D,4,0),VLOOKUP(F47,ERP!B:D,3,0))</f>
        <v>148427</v>
      </c>
      <c r="C47" s="11">
        <v>75</v>
      </c>
      <c r="D47" s="11" t="s">
        <v>37</v>
      </c>
      <c r="E47" s="11">
        <v>75102</v>
      </c>
      <c r="F47" s="11">
        <v>1020039654</v>
      </c>
      <c r="G47" s="11" t="s">
        <v>46</v>
      </c>
      <c r="H47" s="11" t="s">
        <v>51</v>
      </c>
      <c r="I47" s="11"/>
      <c r="J47" s="11">
        <v>13</v>
      </c>
      <c r="K47" s="11">
        <v>1001</v>
      </c>
      <c r="L47" s="11">
        <v>81</v>
      </c>
      <c r="M47" s="11" t="s">
        <v>40</v>
      </c>
      <c r="N47" s="11">
        <v>1</v>
      </c>
      <c r="O47" s="11" t="s">
        <v>48</v>
      </c>
      <c r="P47" s="11"/>
      <c r="Q47" s="3">
        <v>22</v>
      </c>
      <c r="R47" s="11" t="s">
        <v>52</v>
      </c>
      <c r="S47" s="12"/>
      <c r="T47" s="12">
        <v>1979</v>
      </c>
      <c r="U47" s="12"/>
      <c r="V47" s="12"/>
      <c r="W47" s="12"/>
      <c r="X47" s="12"/>
      <c r="Y47" s="12"/>
      <c r="Z47" s="13" t="s">
        <v>49</v>
      </c>
      <c r="AA47" s="14">
        <v>34.04</v>
      </c>
      <c r="AB47" s="14"/>
      <c r="AC47" s="15"/>
      <c r="AD47" s="16">
        <f>IFERROR(VLOOKUP(B47,ERP!D:AA,20,0),VLOOKUP(AH47,ERP!D:AF,20,0))</f>
        <v>1</v>
      </c>
      <c r="AE47" s="16" t="str">
        <f>IFERROR(VLOOKUP(B47,ERP!D:AA,22,0),VLOOKUP(AH47,ERP!D:AF,22,0))</f>
        <v>02MO</v>
      </c>
      <c r="AF47" s="16" t="str">
        <f>IFERROR(VLOOKUP(B47,ERP!D:AA,24,0),VLOOKUP(AH47,ERP!D:AF,24,0))</f>
        <v>PKC1</v>
      </c>
      <c r="AG47" s="16" t="s">
        <v>44</v>
      </c>
      <c r="AH47" s="16" t="str">
        <f>IFERROR(VLOOKUP(AG47,ERP!A:D,4,0),"")</f>
        <v/>
      </c>
      <c r="AI47" s="17"/>
      <c r="AJ47" s="17"/>
      <c r="AK47" s="17"/>
    </row>
    <row r="48" spans="1:37" ht="15.75" customHeight="1" x14ac:dyDescent="0.2">
      <c r="A48" s="10" t="str">
        <f>IFERROR(IF(VLOOKUP(B48,ERP!D:D,1,0)=B48,"Rapproché","Non rapproché"),"Non rapproché")</f>
        <v>Rapproché</v>
      </c>
      <c r="B48" s="10">
        <f>IFERROR(VLOOKUP(F48,ERP!A:D,4,0),VLOOKUP(F48,ERP!B:D,3,0))</f>
        <v>148429</v>
      </c>
      <c r="C48" s="11">
        <v>75</v>
      </c>
      <c r="D48" s="11" t="s">
        <v>37</v>
      </c>
      <c r="E48" s="11">
        <v>75102</v>
      </c>
      <c r="F48" s="11">
        <v>1020039655</v>
      </c>
      <c r="G48" s="11" t="s">
        <v>46</v>
      </c>
      <c r="H48" s="11" t="s">
        <v>51</v>
      </c>
      <c r="I48" s="11"/>
      <c r="J48" s="11">
        <v>13</v>
      </c>
      <c r="K48" s="11">
        <v>2001</v>
      </c>
      <c r="L48" s="11">
        <v>81</v>
      </c>
      <c r="M48" s="11" t="s">
        <v>40</v>
      </c>
      <c r="N48" s="11">
        <v>1</v>
      </c>
      <c r="O48" s="11" t="s">
        <v>48</v>
      </c>
      <c r="P48" s="11"/>
      <c r="Q48" s="3">
        <v>22</v>
      </c>
      <c r="R48" s="11" t="s">
        <v>52</v>
      </c>
      <c r="S48" s="12"/>
      <c r="T48" s="12">
        <v>1979</v>
      </c>
      <c r="U48" s="12"/>
      <c r="V48" s="12"/>
      <c r="W48" s="12"/>
      <c r="X48" s="12"/>
      <c r="Y48" s="12"/>
      <c r="Z48" s="13" t="s">
        <v>49</v>
      </c>
      <c r="AA48" s="18">
        <v>34.03</v>
      </c>
      <c r="AB48" s="18"/>
      <c r="AC48" s="15"/>
      <c r="AD48" s="16">
        <f>IFERROR(VLOOKUP(B48,ERP!D:AA,20,0),VLOOKUP(AH48,ERP!D:AF,20,0))</f>
        <v>1</v>
      </c>
      <c r="AE48" s="16" t="str">
        <f>IFERROR(VLOOKUP(B48,ERP!D:AA,22,0),VLOOKUP(AH48,ERP!D:AF,22,0))</f>
        <v>02MO</v>
      </c>
      <c r="AF48" s="16" t="str">
        <f>IFERROR(VLOOKUP(B48,ERP!D:AA,24,0),VLOOKUP(AH48,ERP!D:AF,24,0))</f>
        <v>PKC1</v>
      </c>
      <c r="AG48" s="16" t="s">
        <v>44</v>
      </c>
      <c r="AH48" s="16" t="str">
        <f>IFERROR(VLOOKUP(AG48,ERP!A:D,4,0),"")</f>
        <v/>
      </c>
      <c r="AI48" s="17"/>
      <c r="AJ48" s="17"/>
      <c r="AK48" s="17"/>
    </row>
    <row r="49" spans="1:37" ht="15.75" customHeight="1" x14ac:dyDescent="0.2">
      <c r="A49" s="10" t="str">
        <f>IFERROR(IF(VLOOKUP(B49,ERP!D:D,1,0)=B49,"Rapproché","Non rapproché"),"Non rapproché")</f>
        <v>Non rapproché</v>
      </c>
      <c r="B49" s="10" t="e">
        <f>IFERROR(VLOOKUP(F49,ERP!A:D,4,0),VLOOKUP(F49,ERP!B:D,3,0))</f>
        <v>#N/A</v>
      </c>
      <c r="C49" s="11">
        <v>75</v>
      </c>
      <c r="D49" s="11" t="s">
        <v>37</v>
      </c>
      <c r="E49" s="11">
        <v>75102</v>
      </c>
      <c r="F49" s="11">
        <v>1020039656</v>
      </c>
      <c r="G49" s="11" t="s">
        <v>46</v>
      </c>
      <c r="H49" s="11" t="s">
        <v>39</v>
      </c>
      <c r="I49" s="11"/>
      <c r="J49" s="11">
        <v>53</v>
      </c>
      <c r="K49" s="11">
        <v>3001</v>
      </c>
      <c r="L49" s="11">
        <v>81</v>
      </c>
      <c r="M49" s="11" t="s">
        <v>40</v>
      </c>
      <c r="N49" s="11">
        <v>1</v>
      </c>
      <c r="O49" s="11" t="s">
        <v>48</v>
      </c>
      <c r="P49" s="11"/>
      <c r="Q49" s="3">
        <v>22</v>
      </c>
      <c r="R49" s="11"/>
      <c r="S49" s="21" t="s">
        <v>53</v>
      </c>
      <c r="T49" s="21">
        <v>1979</v>
      </c>
      <c r="U49" s="21">
        <v>52</v>
      </c>
      <c r="V49" s="21">
        <v>3</v>
      </c>
      <c r="W49" s="21">
        <v>0</v>
      </c>
      <c r="X49" s="21">
        <v>0</v>
      </c>
      <c r="Y49" s="21">
        <v>0</v>
      </c>
      <c r="Z49" s="13" t="s">
        <v>49</v>
      </c>
      <c r="AA49" s="14">
        <v>147.24</v>
      </c>
      <c r="AB49" s="14"/>
      <c r="AC49" s="22"/>
      <c r="AD49" s="16" t="e">
        <f>IFERROR(VLOOKUP(B49,ERP!D:AA,20,0),VLOOKUP(AH49,ERP!D:AF,20,0))</f>
        <v>#N/A</v>
      </c>
      <c r="AE49" s="16" t="e">
        <f>IFERROR(VLOOKUP(B49,ERP!D:AA,22,0),VLOOKUP(AH49,ERP!D:AF,22,0))</f>
        <v>#N/A</v>
      </c>
      <c r="AF49" s="16" t="e">
        <f>IFERROR(VLOOKUP(B49,ERP!D:AA,24,0),VLOOKUP(AH49,ERP!D:AF,24,0))</f>
        <v>#N/A</v>
      </c>
      <c r="AG49" s="16" t="s">
        <v>44</v>
      </c>
      <c r="AH49" s="16" t="str">
        <f>IFERROR(VLOOKUP(AG49,ERP!A:D,4,0),"")</f>
        <v/>
      </c>
      <c r="AI49" s="17"/>
      <c r="AJ49" s="17"/>
      <c r="AK49" s="17"/>
    </row>
    <row r="50" spans="1:37" ht="15.75" customHeight="1" x14ac:dyDescent="0.2">
      <c r="A50" s="10" t="str">
        <f>IFERROR(IF(VLOOKUP(B50,ERP!D:D,1,0)=B50,"Rapproché","Non rapproché"),"Non rapproché")</f>
        <v>Rapproché</v>
      </c>
      <c r="B50" s="10">
        <f>IFERROR(VLOOKUP(F50,ERP!A:D,4,0),VLOOKUP(F50,ERP!B:D,3,0))</f>
        <v>148399</v>
      </c>
      <c r="C50" s="11">
        <v>75</v>
      </c>
      <c r="D50" s="11" t="s">
        <v>37</v>
      </c>
      <c r="E50" s="11">
        <v>75102</v>
      </c>
      <c r="F50" s="11">
        <v>1020039657</v>
      </c>
      <c r="G50" s="11" t="s">
        <v>46</v>
      </c>
      <c r="H50" s="11" t="s">
        <v>39</v>
      </c>
      <c r="I50" s="11"/>
      <c r="J50" s="11">
        <v>59</v>
      </c>
      <c r="K50" s="11">
        <v>4001</v>
      </c>
      <c r="L50" s="11">
        <v>81</v>
      </c>
      <c r="M50" s="11" t="s">
        <v>40</v>
      </c>
      <c r="N50" s="11">
        <v>1</v>
      </c>
      <c r="O50" s="11" t="s">
        <v>48</v>
      </c>
      <c r="P50" s="11"/>
      <c r="Q50" s="3">
        <v>22</v>
      </c>
      <c r="R50" s="11"/>
      <c r="S50" s="21" t="s">
        <v>42</v>
      </c>
      <c r="T50" s="21">
        <v>1979</v>
      </c>
      <c r="U50" s="21">
        <v>59</v>
      </c>
      <c r="V50" s="21">
        <v>0</v>
      </c>
      <c r="W50" s="21">
        <v>0</v>
      </c>
      <c r="X50" s="21">
        <v>0</v>
      </c>
      <c r="Y50" s="21">
        <v>0</v>
      </c>
      <c r="Z50" s="13" t="s">
        <v>49</v>
      </c>
      <c r="AA50" s="14">
        <v>162.77000000000001</v>
      </c>
      <c r="AB50" s="14"/>
      <c r="AC50" s="22"/>
      <c r="AD50" s="16">
        <f>IFERROR(VLOOKUP(B50,ERP!D:AA,20,0),VLOOKUP(AH50,ERP!D:AF,20,0))</f>
        <v>1</v>
      </c>
      <c r="AE50" s="16" t="str">
        <f>IFERROR(VLOOKUP(B50,ERP!D:AA,22,0),VLOOKUP(AH50,ERP!D:AF,22,0))</f>
        <v>02MO</v>
      </c>
      <c r="AF50" s="16" t="str">
        <f>IFERROR(VLOOKUP(B50,ERP!D:AA,24,0),VLOOKUP(AH50,ERP!D:AF,24,0))</f>
        <v>RUE</v>
      </c>
      <c r="AG50" s="16" t="s">
        <v>44</v>
      </c>
      <c r="AH50" s="16" t="str">
        <f>IFERROR(VLOOKUP(AG50,ERP!A:D,4,0),"")</f>
        <v/>
      </c>
      <c r="AI50" s="17"/>
      <c r="AJ50" s="17"/>
      <c r="AK50" s="17"/>
    </row>
    <row r="51" spans="1:37" ht="15.75" customHeight="1" x14ac:dyDescent="0.2">
      <c r="A51" s="10" t="str">
        <f>IFERROR(IF(VLOOKUP(B51,ERP!D:D,1,0)=B51,"Rapproché","Non rapproché"),"Non rapproché")</f>
        <v>Rapproché</v>
      </c>
      <c r="B51" s="10">
        <f>IFERROR(VLOOKUP(F51,ERP!A:D,4,0),VLOOKUP(F51,ERP!B:D,3,0))</f>
        <v>148435</v>
      </c>
      <c r="C51" s="11">
        <v>75</v>
      </c>
      <c r="D51" s="11" t="s">
        <v>37</v>
      </c>
      <c r="E51" s="11">
        <v>75102</v>
      </c>
      <c r="F51" s="11">
        <v>1020039659</v>
      </c>
      <c r="G51" s="11" t="s">
        <v>46</v>
      </c>
      <c r="H51" s="11" t="s">
        <v>51</v>
      </c>
      <c r="I51" s="11"/>
      <c r="J51" s="11">
        <v>13</v>
      </c>
      <c r="K51" s="11">
        <v>6001</v>
      </c>
      <c r="L51" s="11">
        <v>81</v>
      </c>
      <c r="M51" s="11" t="s">
        <v>40</v>
      </c>
      <c r="N51" s="11">
        <v>1</v>
      </c>
      <c r="O51" s="11" t="s">
        <v>48</v>
      </c>
      <c r="P51" s="11"/>
      <c r="Q51" s="3">
        <v>22</v>
      </c>
      <c r="R51" s="11" t="s">
        <v>52</v>
      </c>
      <c r="S51" s="12"/>
      <c r="T51" s="12">
        <v>1979</v>
      </c>
      <c r="U51" s="12"/>
      <c r="V51" s="12"/>
      <c r="W51" s="12"/>
      <c r="X51" s="12"/>
      <c r="Y51" s="12"/>
      <c r="Z51" s="13" t="s">
        <v>49</v>
      </c>
      <c r="AA51" s="14">
        <v>34.03</v>
      </c>
      <c r="AB51" s="14"/>
      <c r="AC51" s="15"/>
      <c r="AD51" s="16">
        <f>IFERROR(VLOOKUP(B51,ERP!D:AA,20,0),VLOOKUP(AH51,ERP!D:AF,20,0))</f>
        <v>1</v>
      </c>
      <c r="AE51" s="16" t="str">
        <f>IFERROR(VLOOKUP(B51,ERP!D:AA,22,0),VLOOKUP(AH51,ERP!D:AF,22,0))</f>
        <v>02MO</v>
      </c>
      <c r="AF51" s="16" t="str">
        <f>IFERROR(VLOOKUP(B51,ERP!D:AA,24,0),VLOOKUP(AH51,ERP!D:AF,24,0))</f>
        <v>PKC1</v>
      </c>
      <c r="AG51" s="16" t="s">
        <v>44</v>
      </c>
      <c r="AH51" s="16" t="str">
        <f>IFERROR(VLOOKUP(AG51,ERP!A:D,4,0),"")</f>
        <v/>
      </c>
      <c r="AI51" s="17"/>
      <c r="AJ51" s="17"/>
      <c r="AK51" s="17"/>
    </row>
    <row r="52" spans="1:37" ht="15.75" customHeight="1" x14ac:dyDescent="0.2">
      <c r="A52" s="10" t="str">
        <f>IFERROR(IF(VLOOKUP(B52,ERP!D:D,1,0)=B52,"Rapproché","Non rapproché"),"Non rapproché")</f>
        <v>Rapproché</v>
      </c>
      <c r="B52" s="10">
        <f>IFERROR(VLOOKUP(F52,ERP!A:D,4,0),VLOOKUP(F52,ERP!B:D,3,0))</f>
        <v>148436</v>
      </c>
      <c r="C52" s="11">
        <v>75</v>
      </c>
      <c r="D52" s="11" t="s">
        <v>37</v>
      </c>
      <c r="E52" s="11">
        <v>75102</v>
      </c>
      <c r="F52" s="11">
        <v>1020039660</v>
      </c>
      <c r="G52" s="11" t="s">
        <v>46</v>
      </c>
      <c r="H52" s="11" t="s">
        <v>51</v>
      </c>
      <c r="I52" s="11"/>
      <c r="J52" s="11">
        <v>13</v>
      </c>
      <c r="K52" s="11">
        <v>7001</v>
      </c>
      <c r="L52" s="11">
        <v>81</v>
      </c>
      <c r="M52" s="11" t="s">
        <v>40</v>
      </c>
      <c r="N52" s="11">
        <v>1</v>
      </c>
      <c r="O52" s="11" t="s">
        <v>48</v>
      </c>
      <c r="P52" s="11"/>
      <c r="Q52" s="3">
        <v>22</v>
      </c>
      <c r="R52" s="11" t="s">
        <v>52</v>
      </c>
      <c r="S52" s="12"/>
      <c r="T52" s="12">
        <v>1979</v>
      </c>
      <c r="U52" s="12"/>
      <c r="V52" s="12"/>
      <c r="W52" s="12"/>
      <c r="X52" s="12"/>
      <c r="Y52" s="12"/>
      <c r="Z52" s="13" t="s">
        <v>49</v>
      </c>
      <c r="AA52" s="14">
        <v>34.03</v>
      </c>
      <c r="AB52" s="14"/>
      <c r="AC52" s="15"/>
      <c r="AD52" s="16">
        <f>IFERROR(VLOOKUP(B52,ERP!D:AA,20,0),VLOOKUP(AH52,ERP!D:AF,20,0))</f>
        <v>1</v>
      </c>
      <c r="AE52" s="16" t="str">
        <f>IFERROR(VLOOKUP(B52,ERP!D:AA,22,0),VLOOKUP(AH52,ERP!D:AF,22,0))</f>
        <v>02MO</v>
      </c>
      <c r="AF52" s="16" t="str">
        <f>IFERROR(VLOOKUP(B52,ERP!D:AA,24,0),VLOOKUP(AH52,ERP!D:AF,24,0))</f>
        <v>PKC1</v>
      </c>
      <c r="AG52" s="16" t="s">
        <v>44</v>
      </c>
      <c r="AH52" s="16" t="str">
        <f>IFERROR(VLOOKUP(AG52,ERP!A:D,4,0),"")</f>
        <v/>
      </c>
      <c r="AI52" s="17"/>
      <c r="AJ52" s="17"/>
      <c r="AK52" s="17"/>
    </row>
    <row r="53" spans="1:37" ht="15.75" customHeight="1" x14ac:dyDescent="0.2">
      <c r="A53" s="10" t="str">
        <f>IFERROR(IF(VLOOKUP(B53,ERP!D:D,1,0)=B53,"Rapproché","Non rapproché"),"Non rapproché")</f>
        <v>Rapproché</v>
      </c>
      <c r="B53" s="10">
        <f>IFERROR(VLOOKUP(F53,ERP!A:D,4,0),VLOOKUP(F53,ERP!B:D,3,0))</f>
        <v>148438</v>
      </c>
      <c r="C53" s="11">
        <v>75</v>
      </c>
      <c r="D53" s="11" t="s">
        <v>37</v>
      </c>
      <c r="E53" s="11">
        <v>75102</v>
      </c>
      <c r="F53" s="11">
        <v>1020039662</v>
      </c>
      <c r="G53" s="11" t="s">
        <v>46</v>
      </c>
      <c r="H53" s="11" t="s">
        <v>51</v>
      </c>
      <c r="I53" s="11"/>
      <c r="J53" s="11">
        <v>26</v>
      </c>
      <c r="K53" s="11">
        <v>9001</v>
      </c>
      <c r="L53" s="11">
        <v>81</v>
      </c>
      <c r="M53" s="11" t="s">
        <v>40</v>
      </c>
      <c r="N53" s="11">
        <v>1</v>
      </c>
      <c r="O53" s="11" t="s">
        <v>48</v>
      </c>
      <c r="P53" s="11"/>
      <c r="Q53" s="3">
        <v>22</v>
      </c>
      <c r="R53" s="11" t="s">
        <v>52</v>
      </c>
      <c r="S53" s="12"/>
      <c r="T53" s="12">
        <v>1979</v>
      </c>
      <c r="U53" s="12"/>
      <c r="V53" s="12"/>
      <c r="W53" s="12"/>
      <c r="X53" s="12"/>
      <c r="Y53" s="12"/>
      <c r="Z53" s="13" t="s">
        <v>49</v>
      </c>
      <c r="AA53" s="18">
        <v>68.19</v>
      </c>
      <c r="AB53" s="18"/>
      <c r="AC53" s="15"/>
      <c r="AD53" s="16">
        <f>IFERROR(VLOOKUP(B53,ERP!D:AA,20,0),VLOOKUP(AH53,ERP!D:AF,20,0))</f>
        <v>1</v>
      </c>
      <c r="AE53" s="16" t="str">
        <f>IFERROR(VLOOKUP(B53,ERP!D:AA,22,0),VLOOKUP(AH53,ERP!D:AF,22,0))</f>
        <v>02MO</v>
      </c>
      <c r="AF53" s="16" t="str">
        <f>IFERROR(VLOOKUP(B53,ERP!D:AA,24,0),VLOOKUP(AH53,ERP!D:AF,24,0))</f>
        <v>PKC1</v>
      </c>
      <c r="AG53" s="16" t="s">
        <v>44</v>
      </c>
      <c r="AH53" s="16" t="str">
        <f>IFERROR(VLOOKUP(AG53,ERP!A:D,4,0),"")</f>
        <v/>
      </c>
      <c r="AI53" s="17"/>
      <c r="AJ53" s="17"/>
      <c r="AK53" s="17"/>
    </row>
    <row r="54" spans="1:37" ht="15.75" customHeight="1" x14ac:dyDescent="0.2">
      <c r="A54" s="10" t="str">
        <f>IFERROR(IF(VLOOKUP(B54,ERP!D:D,1,0)=B54,"Rapproché","Non rapproché"),"Non rapproché")</f>
        <v>Rapproché</v>
      </c>
      <c r="B54" s="10">
        <f>IFERROR(VLOOKUP(F54,ERP!A:D,4,0),VLOOKUP(F54,ERP!B:D,3,0))</f>
        <v>148440</v>
      </c>
      <c r="C54" s="11">
        <v>75</v>
      </c>
      <c r="D54" s="11" t="s">
        <v>37</v>
      </c>
      <c r="E54" s="11">
        <v>75102</v>
      </c>
      <c r="F54" s="11">
        <v>1020039663</v>
      </c>
      <c r="G54" s="11" t="s">
        <v>46</v>
      </c>
      <c r="H54" s="11" t="s">
        <v>51</v>
      </c>
      <c r="I54" s="11"/>
      <c r="J54" s="11">
        <v>13</v>
      </c>
      <c r="K54" s="11">
        <v>10001</v>
      </c>
      <c r="L54" s="11">
        <v>81</v>
      </c>
      <c r="M54" s="11" t="s">
        <v>40</v>
      </c>
      <c r="N54" s="11">
        <v>1</v>
      </c>
      <c r="O54" s="11" t="s">
        <v>48</v>
      </c>
      <c r="P54" s="11"/>
      <c r="Q54" s="3">
        <v>22</v>
      </c>
      <c r="R54" s="11" t="s">
        <v>52</v>
      </c>
      <c r="S54" s="12"/>
      <c r="T54" s="12">
        <v>1979</v>
      </c>
      <c r="U54" s="12"/>
      <c r="V54" s="12"/>
      <c r="W54" s="12"/>
      <c r="X54" s="12"/>
      <c r="Y54" s="12"/>
      <c r="Z54" s="13" t="s">
        <v>49</v>
      </c>
      <c r="AA54" s="18">
        <v>34.03</v>
      </c>
      <c r="AB54" s="18"/>
      <c r="AC54" s="15"/>
      <c r="AD54" s="16">
        <f>IFERROR(VLOOKUP(B54,ERP!D:AA,20,0),VLOOKUP(AH54,ERP!D:AF,20,0))</f>
        <v>1</v>
      </c>
      <c r="AE54" s="16" t="str">
        <f>IFERROR(VLOOKUP(B54,ERP!D:AA,22,0),VLOOKUP(AH54,ERP!D:AF,22,0))</f>
        <v>02MO</v>
      </c>
      <c r="AF54" s="16" t="str">
        <f>IFERROR(VLOOKUP(B54,ERP!D:AA,24,0),VLOOKUP(AH54,ERP!D:AF,24,0))</f>
        <v>PKC1</v>
      </c>
      <c r="AG54" s="16" t="s">
        <v>44</v>
      </c>
      <c r="AH54" s="16" t="str">
        <f>IFERROR(VLOOKUP(AG54,ERP!A:D,4,0),"")</f>
        <v/>
      </c>
      <c r="AI54" s="17"/>
      <c r="AJ54" s="17"/>
      <c r="AK54" s="17"/>
    </row>
    <row r="55" spans="1:37" ht="15.75" customHeight="1" x14ac:dyDescent="0.2">
      <c r="A55" s="10" t="str">
        <f>IFERROR(IF(VLOOKUP(B55,ERP!D:D,1,0)=B55,"Rapproché","Non rapproché"),"Non rapproché")</f>
        <v>Rapproché</v>
      </c>
      <c r="B55" s="10">
        <f>IFERROR(VLOOKUP(F55,ERP!A:D,4,0),VLOOKUP(F55,ERP!B:D,3,0))</f>
        <v>148442</v>
      </c>
      <c r="C55" s="11">
        <v>75</v>
      </c>
      <c r="D55" s="11" t="s">
        <v>37</v>
      </c>
      <c r="E55" s="11">
        <v>75102</v>
      </c>
      <c r="F55" s="11">
        <v>1020039664</v>
      </c>
      <c r="G55" s="11" t="s">
        <v>46</v>
      </c>
      <c r="H55" s="11" t="s">
        <v>51</v>
      </c>
      <c r="I55" s="11"/>
      <c r="J55" s="11">
        <v>13</v>
      </c>
      <c r="K55" s="11">
        <v>11001</v>
      </c>
      <c r="L55" s="11">
        <v>81</v>
      </c>
      <c r="M55" s="11" t="s">
        <v>40</v>
      </c>
      <c r="N55" s="11">
        <v>1</v>
      </c>
      <c r="O55" s="11" t="s">
        <v>48</v>
      </c>
      <c r="P55" s="11"/>
      <c r="Q55" s="3">
        <v>22</v>
      </c>
      <c r="R55" s="11" t="s">
        <v>52</v>
      </c>
      <c r="S55" s="12"/>
      <c r="T55" s="12">
        <v>1979</v>
      </c>
      <c r="U55" s="12"/>
      <c r="V55" s="12"/>
      <c r="W55" s="12"/>
      <c r="X55" s="12"/>
      <c r="Y55" s="12"/>
      <c r="Z55" s="13" t="s">
        <v>49</v>
      </c>
      <c r="AA55" s="14">
        <v>34.03</v>
      </c>
      <c r="AB55" s="14"/>
      <c r="AC55" s="15"/>
      <c r="AD55" s="16">
        <f>IFERROR(VLOOKUP(B55,ERP!D:AA,20,0),VLOOKUP(AH55,ERP!D:AF,20,0))</f>
        <v>1</v>
      </c>
      <c r="AE55" s="16" t="str">
        <f>IFERROR(VLOOKUP(B55,ERP!D:AA,22,0),VLOOKUP(AH55,ERP!D:AF,22,0))</f>
        <v>02MO</v>
      </c>
      <c r="AF55" s="16" t="str">
        <f>IFERROR(VLOOKUP(B55,ERP!D:AA,24,0),VLOOKUP(AH55,ERP!D:AF,24,0))</f>
        <v>PKC1</v>
      </c>
      <c r="AG55" s="16" t="s">
        <v>44</v>
      </c>
      <c r="AH55" s="16" t="str">
        <f>IFERROR(VLOOKUP(AG55,ERP!A:D,4,0),"")</f>
        <v/>
      </c>
      <c r="AI55" s="17"/>
      <c r="AJ55" s="17"/>
      <c r="AK55" s="17"/>
    </row>
    <row r="56" spans="1:37" ht="15.75" customHeight="1" x14ac:dyDescent="0.2">
      <c r="A56" s="10" t="str">
        <f>IFERROR(IF(VLOOKUP(B56,ERP!D:D,1,0)=B56,"Rapproché","Non rapproché"),"Non rapproché")</f>
        <v>Non rapproché</v>
      </c>
      <c r="B56" s="10" t="e">
        <f>IFERROR(VLOOKUP(F56,ERP!A:D,4,0),VLOOKUP(F56,ERP!B:D,3,0))</f>
        <v>#N/A</v>
      </c>
      <c r="C56" s="11">
        <v>75</v>
      </c>
      <c r="D56" s="11" t="s">
        <v>37</v>
      </c>
      <c r="E56" s="11">
        <v>75102</v>
      </c>
      <c r="F56" s="11">
        <v>1020039666</v>
      </c>
      <c r="G56" s="11" t="s">
        <v>46</v>
      </c>
      <c r="H56" s="11" t="s">
        <v>51</v>
      </c>
      <c r="I56" s="11"/>
      <c r="J56" s="11">
        <v>1</v>
      </c>
      <c r="K56" s="11">
        <v>13001</v>
      </c>
      <c r="L56" s="11">
        <v>81</v>
      </c>
      <c r="M56" s="11" t="s">
        <v>40</v>
      </c>
      <c r="N56" s="11">
        <v>1</v>
      </c>
      <c r="O56" s="11" t="s">
        <v>48</v>
      </c>
      <c r="P56" s="11"/>
      <c r="Q56" s="3">
        <v>22</v>
      </c>
      <c r="R56" s="11" t="s">
        <v>54</v>
      </c>
      <c r="S56" s="12"/>
      <c r="T56" s="12">
        <v>1979</v>
      </c>
      <c r="U56" s="12"/>
      <c r="V56" s="12"/>
      <c r="W56" s="12"/>
      <c r="X56" s="12"/>
      <c r="Y56" s="12"/>
      <c r="Z56" s="13" t="s">
        <v>49</v>
      </c>
      <c r="AA56" s="14">
        <v>0.62</v>
      </c>
      <c r="AB56" s="14"/>
      <c r="AC56" s="15"/>
      <c r="AD56" s="16" t="e">
        <f>IFERROR(VLOOKUP(B56,ERP!D:AA,20,0),VLOOKUP(AH56,ERP!D:AF,20,0))</f>
        <v>#N/A</v>
      </c>
      <c r="AE56" s="16" t="e">
        <f>IFERROR(VLOOKUP(B56,ERP!D:AA,22,0),VLOOKUP(AH56,ERP!D:AF,22,0))</f>
        <v>#N/A</v>
      </c>
      <c r="AF56" s="16" t="e">
        <f>IFERROR(VLOOKUP(B56,ERP!D:AA,24,0),VLOOKUP(AH56,ERP!D:AF,24,0))</f>
        <v>#N/A</v>
      </c>
      <c r="AG56" s="16" t="s">
        <v>44</v>
      </c>
      <c r="AH56" s="16" t="str">
        <f>IFERROR(VLOOKUP(AG56,ERP!A:D,4,0),"")</f>
        <v/>
      </c>
      <c r="AI56" s="17"/>
      <c r="AJ56" s="17"/>
      <c r="AK56" s="17"/>
    </row>
    <row r="57" spans="1:37" ht="15.75" customHeight="1" x14ac:dyDescent="0.2">
      <c r="A57" s="10" t="str">
        <f>IFERROR(IF(VLOOKUP(B57,ERP!D:D,1,0)=B57,"Rapproché","Non rapproché"),"Non rapproché")</f>
        <v>Non rapproché</v>
      </c>
      <c r="B57" s="10" t="e">
        <f>IFERROR(VLOOKUP(F57,ERP!A:D,4,0),VLOOKUP(F57,ERP!B:D,3,0))</f>
        <v>#N/A</v>
      </c>
      <c r="C57" s="11">
        <v>75</v>
      </c>
      <c r="D57" s="11" t="s">
        <v>37</v>
      </c>
      <c r="E57" s="11">
        <v>75102</v>
      </c>
      <c r="F57" s="11">
        <v>1020039667</v>
      </c>
      <c r="G57" s="11" t="s">
        <v>46</v>
      </c>
      <c r="H57" s="11" t="s">
        <v>51</v>
      </c>
      <c r="I57" s="11"/>
      <c r="J57" s="11">
        <v>1</v>
      </c>
      <c r="K57" s="11">
        <v>14001</v>
      </c>
      <c r="L57" s="11">
        <v>81</v>
      </c>
      <c r="M57" s="11" t="s">
        <v>40</v>
      </c>
      <c r="N57" s="11">
        <v>1</v>
      </c>
      <c r="O57" s="11" t="s">
        <v>48</v>
      </c>
      <c r="P57" s="11"/>
      <c r="Q57" s="3">
        <v>22</v>
      </c>
      <c r="R57" s="11" t="s">
        <v>54</v>
      </c>
      <c r="S57" s="12"/>
      <c r="T57" s="12">
        <v>1979</v>
      </c>
      <c r="U57" s="12"/>
      <c r="V57" s="12"/>
      <c r="W57" s="12"/>
      <c r="X57" s="12"/>
      <c r="Y57" s="12"/>
      <c r="Z57" s="13" t="s">
        <v>49</v>
      </c>
      <c r="AA57" s="14">
        <v>0.62</v>
      </c>
      <c r="AB57" s="14"/>
      <c r="AC57" s="15"/>
      <c r="AD57" s="16" t="e">
        <f>IFERROR(VLOOKUP(B57,ERP!D:AA,20,0),VLOOKUP(AH57,ERP!D:AF,20,0))</f>
        <v>#N/A</v>
      </c>
      <c r="AE57" s="16" t="e">
        <f>IFERROR(VLOOKUP(B57,ERP!D:AA,22,0),VLOOKUP(AH57,ERP!D:AF,22,0))</f>
        <v>#N/A</v>
      </c>
      <c r="AF57" s="16" t="e">
        <f>IFERROR(VLOOKUP(B57,ERP!D:AA,24,0),VLOOKUP(AH57,ERP!D:AF,24,0))</f>
        <v>#N/A</v>
      </c>
      <c r="AG57" s="16" t="s">
        <v>44</v>
      </c>
      <c r="AH57" s="16" t="str">
        <f>IFERROR(VLOOKUP(AG57,ERP!A:D,4,0),"")</f>
        <v/>
      </c>
      <c r="AI57" s="17"/>
      <c r="AJ57" s="17"/>
      <c r="AK57" s="17"/>
    </row>
    <row r="58" spans="1:37" ht="15.75" customHeight="1" x14ac:dyDescent="0.2">
      <c r="A58" s="10" t="str">
        <f>IFERROR(IF(VLOOKUP(B58,ERP!D:D,1,0)=B58,"Rapproché","Non rapproché"),"Non rapproché")</f>
        <v>Non rapproché</v>
      </c>
      <c r="B58" s="10" t="e">
        <f>IFERROR(VLOOKUP(F58,ERP!A:D,4,0),VLOOKUP(F58,ERP!B:D,3,0))</f>
        <v>#N/A</v>
      </c>
      <c r="C58" s="11">
        <v>75</v>
      </c>
      <c r="D58" s="11" t="s">
        <v>37</v>
      </c>
      <c r="E58" s="11">
        <v>75102</v>
      </c>
      <c r="F58" s="11">
        <v>1020039668</v>
      </c>
      <c r="G58" s="11" t="s">
        <v>46</v>
      </c>
      <c r="H58" s="11" t="s">
        <v>51</v>
      </c>
      <c r="I58" s="11"/>
      <c r="J58" s="11">
        <v>1</v>
      </c>
      <c r="K58" s="11">
        <v>15001</v>
      </c>
      <c r="L58" s="11">
        <v>81</v>
      </c>
      <c r="M58" s="11" t="s">
        <v>40</v>
      </c>
      <c r="N58" s="11">
        <v>1</v>
      </c>
      <c r="O58" s="11" t="s">
        <v>48</v>
      </c>
      <c r="P58" s="11"/>
      <c r="Q58" s="3">
        <v>22</v>
      </c>
      <c r="R58" s="11" t="s">
        <v>54</v>
      </c>
      <c r="S58" s="12"/>
      <c r="T58" s="12">
        <v>1979</v>
      </c>
      <c r="U58" s="12"/>
      <c r="V58" s="12"/>
      <c r="W58" s="12"/>
      <c r="X58" s="12"/>
      <c r="Y58" s="12"/>
      <c r="Z58" s="13" t="s">
        <v>49</v>
      </c>
      <c r="AA58" s="14">
        <v>0.62</v>
      </c>
      <c r="AB58" s="14"/>
      <c r="AC58" s="15"/>
      <c r="AD58" s="16" t="e">
        <f>IFERROR(VLOOKUP(B58,ERP!D:AA,20,0),VLOOKUP(AH58,ERP!D:AF,20,0))</f>
        <v>#N/A</v>
      </c>
      <c r="AE58" s="16" t="e">
        <f>IFERROR(VLOOKUP(B58,ERP!D:AA,22,0),VLOOKUP(AH58,ERP!D:AF,22,0))</f>
        <v>#N/A</v>
      </c>
      <c r="AF58" s="16" t="e">
        <f>IFERROR(VLOOKUP(B58,ERP!D:AA,24,0),VLOOKUP(AH58,ERP!D:AF,24,0))</f>
        <v>#N/A</v>
      </c>
      <c r="AG58" s="16" t="s">
        <v>44</v>
      </c>
      <c r="AH58" s="16" t="str">
        <f>IFERROR(VLOOKUP(AG58,ERP!A:D,4,0),"")</f>
        <v/>
      </c>
      <c r="AI58" s="17"/>
      <c r="AJ58" s="17"/>
      <c r="AK58" s="17"/>
    </row>
    <row r="59" spans="1:37" ht="15.75" customHeight="1" x14ac:dyDescent="0.2">
      <c r="A59" s="10" t="str">
        <f>IFERROR(IF(VLOOKUP(B59,ERP!D:D,1,0)=B59,"Rapproché","Non rapproché"),"Non rapproché")</f>
        <v>Non rapproché</v>
      </c>
      <c r="B59" s="10" t="e">
        <f>IFERROR(VLOOKUP(F59,ERP!A:D,4,0),VLOOKUP(F59,ERP!B:D,3,0))</f>
        <v>#N/A</v>
      </c>
      <c r="C59" s="11">
        <v>75</v>
      </c>
      <c r="D59" s="11" t="s">
        <v>37</v>
      </c>
      <c r="E59" s="11">
        <v>75102</v>
      </c>
      <c r="F59" s="11">
        <v>1020039669</v>
      </c>
      <c r="G59" s="11" t="s">
        <v>46</v>
      </c>
      <c r="H59" s="11" t="s">
        <v>51</v>
      </c>
      <c r="I59" s="11"/>
      <c r="J59" s="11">
        <v>1</v>
      </c>
      <c r="K59" s="11">
        <v>16001</v>
      </c>
      <c r="L59" s="11">
        <v>81</v>
      </c>
      <c r="M59" s="11" t="s">
        <v>40</v>
      </c>
      <c r="N59" s="11">
        <v>1</v>
      </c>
      <c r="O59" s="11" t="s">
        <v>48</v>
      </c>
      <c r="P59" s="11"/>
      <c r="Q59" s="3">
        <v>22</v>
      </c>
      <c r="R59" s="11" t="s">
        <v>54</v>
      </c>
      <c r="S59" s="12"/>
      <c r="T59" s="12">
        <v>1979</v>
      </c>
      <c r="U59" s="12"/>
      <c r="V59" s="12"/>
      <c r="W59" s="12"/>
      <c r="X59" s="12"/>
      <c r="Y59" s="12"/>
      <c r="Z59" s="13" t="s">
        <v>49</v>
      </c>
      <c r="AA59" s="14">
        <v>0.62</v>
      </c>
      <c r="AB59" s="14"/>
      <c r="AC59" s="15"/>
      <c r="AD59" s="16" t="e">
        <f>IFERROR(VLOOKUP(B59,ERP!D:AA,20,0),VLOOKUP(AH59,ERP!D:AF,20,0))</f>
        <v>#N/A</v>
      </c>
      <c r="AE59" s="16" t="e">
        <f>IFERROR(VLOOKUP(B59,ERP!D:AA,22,0),VLOOKUP(AH59,ERP!D:AF,22,0))</f>
        <v>#N/A</v>
      </c>
      <c r="AF59" s="16" t="e">
        <f>IFERROR(VLOOKUP(B59,ERP!D:AA,24,0),VLOOKUP(AH59,ERP!D:AF,24,0))</f>
        <v>#N/A</v>
      </c>
      <c r="AG59" s="16" t="s">
        <v>44</v>
      </c>
      <c r="AH59" s="16" t="str">
        <f>IFERROR(VLOOKUP(AG59,ERP!A:D,4,0),"")</f>
        <v/>
      </c>
      <c r="AI59" s="17"/>
      <c r="AJ59" s="17"/>
      <c r="AK59" s="17"/>
    </row>
    <row r="60" spans="1:37" ht="15.75" customHeight="1" x14ac:dyDescent="0.2">
      <c r="A60" s="10" t="str">
        <f>IFERROR(IF(VLOOKUP(B60,ERP!D:D,1,0)=B60,"Rapproché","Non rapproché"),"Non rapproché")</f>
        <v>Non rapproché</v>
      </c>
      <c r="B60" s="10" t="e">
        <f>IFERROR(VLOOKUP(F60,ERP!A:D,4,0),VLOOKUP(F60,ERP!B:D,3,0))</f>
        <v>#N/A</v>
      </c>
      <c r="C60" s="11">
        <v>75</v>
      </c>
      <c r="D60" s="11" t="s">
        <v>37</v>
      </c>
      <c r="E60" s="11">
        <v>75102</v>
      </c>
      <c r="F60" s="11">
        <v>1020039670</v>
      </c>
      <c r="G60" s="11" t="s">
        <v>46</v>
      </c>
      <c r="H60" s="11" t="s">
        <v>51</v>
      </c>
      <c r="I60" s="11"/>
      <c r="J60" s="11">
        <v>1</v>
      </c>
      <c r="K60" s="11">
        <v>17001</v>
      </c>
      <c r="L60" s="11">
        <v>81</v>
      </c>
      <c r="M60" s="11" t="s">
        <v>40</v>
      </c>
      <c r="N60" s="11">
        <v>1</v>
      </c>
      <c r="O60" s="11" t="s">
        <v>48</v>
      </c>
      <c r="P60" s="11"/>
      <c r="Q60" s="3">
        <v>22</v>
      </c>
      <c r="R60" s="11" t="s">
        <v>54</v>
      </c>
      <c r="S60" s="12"/>
      <c r="T60" s="12">
        <v>1979</v>
      </c>
      <c r="U60" s="12"/>
      <c r="V60" s="12"/>
      <c r="W60" s="12"/>
      <c r="X60" s="12"/>
      <c r="Y60" s="12"/>
      <c r="Z60" s="13" t="s">
        <v>49</v>
      </c>
      <c r="AA60" s="14">
        <v>0.62</v>
      </c>
      <c r="AB60" s="14"/>
      <c r="AC60" s="15"/>
      <c r="AD60" s="16" t="e">
        <f>IFERROR(VLOOKUP(B60,ERP!D:AA,20,0),VLOOKUP(AH60,ERP!D:AF,20,0))</f>
        <v>#N/A</v>
      </c>
      <c r="AE60" s="16" t="e">
        <f>IFERROR(VLOOKUP(B60,ERP!D:AA,22,0),VLOOKUP(AH60,ERP!D:AF,22,0))</f>
        <v>#N/A</v>
      </c>
      <c r="AF60" s="16" t="e">
        <f>IFERROR(VLOOKUP(B60,ERP!D:AA,24,0),VLOOKUP(AH60,ERP!D:AF,24,0))</f>
        <v>#N/A</v>
      </c>
      <c r="AG60" s="16" t="s">
        <v>44</v>
      </c>
      <c r="AH60" s="16" t="str">
        <f>IFERROR(VLOOKUP(AG60,ERP!A:D,4,0),"")</f>
        <v/>
      </c>
      <c r="AI60" s="17"/>
      <c r="AJ60" s="17"/>
      <c r="AK60" s="17"/>
    </row>
    <row r="61" spans="1:37" ht="15.75" customHeight="1" x14ac:dyDescent="0.2">
      <c r="A61" s="10" t="str">
        <f>IFERROR(IF(VLOOKUP(B61,ERP!D:D,1,0)=B61,"Rapproché","Non rapproché"),"Non rapproché")</f>
        <v>Non rapproché</v>
      </c>
      <c r="B61" s="10" t="e">
        <f>IFERROR(VLOOKUP(F61,ERP!A:D,4,0),VLOOKUP(F61,ERP!B:D,3,0))</f>
        <v>#N/A</v>
      </c>
      <c r="C61" s="11">
        <v>75</v>
      </c>
      <c r="D61" s="11" t="s">
        <v>37</v>
      </c>
      <c r="E61" s="11">
        <v>75102</v>
      </c>
      <c r="F61" s="11">
        <v>1020039671</v>
      </c>
      <c r="G61" s="11" t="s">
        <v>46</v>
      </c>
      <c r="H61" s="11" t="s">
        <v>51</v>
      </c>
      <c r="I61" s="11"/>
      <c r="J61" s="11">
        <v>7</v>
      </c>
      <c r="K61" s="11">
        <v>18001</v>
      </c>
      <c r="L61" s="11">
        <v>81</v>
      </c>
      <c r="M61" s="11" t="s">
        <v>40</v>
      </c>
      <c r="N61" s="11">
        <v>1</v>
      </c>
      <c r="O61" s="11" t="s">
        <v>48</v>
      </c>
      <c r="P61" s="11"/>
      <c r="Q61" s="3">
        <v>22</v>
      </c>
      <c r="R61" s="11" t="s">
        <v>54</v>
      </c>
      <c r="S61" s="12"/>
      <c r="T61" s="12">
        <v>1979</v>
      </c>
      <c r="U61" s="12"/>
      <c r="V61" s="12"/>
      <c r="W61" s="12"/>
      <c r="X61" s="12"/>
      <c r="Y61" s="12"/>
      <c r="Z61" s="13" t="s">
        <v>49</v>
      </c>
      <c r="AA61" s="18">
        <v>4.0999999999999996</v>
      </c>
      <c r="AB61" s="18"/>
      <c r="AC61" s="15"/>
      <c r="AD61" s="16" t="e">
        <f>IFERROR(VLOOKUP(B61,ERP!D:AA,20,0),VLOOKUP(AH61,ERP!D:AF,20,0))</f>
        <v>#N/A</v>
      </c>
      <c r="AE61" s="16" t="e">
        <f>IFERROR(VLOOKUP(B61,ERP!D:AA,22,0),VLOOKUP(AH61,ERP!D:AF,22,0))</f>
        <v>#N/A</v>
      </c>
      <c r="AF61" s="16" t="e">
        <f>IFERROR(VLOOKUP(B61,ERP!D:AA,24,0),VLOOKUP(AH61,ERP!D:AF,24,0))</f>
        <v>#N/A</v>
      </c>
      <c r="AG61" s="16" t="s">
        <v>44</v>
      </c>
      <c r="AH61" s="16" t="str">
        <f>IFERROR(VLOOKUP(AG61,ERP!A:D,4,0),"")</f>
        <v/>
      </c>
      <c r="AI61" s="17"/>
      <c r="AJ61" s="17"/>
      <c r="AK61" s="17"/>
    </row>
    <row r="62" spans="1:37" ht="15.75" customHeight="1" x14ac:dyDescent="0.2">
      <c r="A62" s="10" t="str">
        <f>IFERROR(IF(VLOOKUP(B62,ERP!D:D,1,0)=B62,"Rapproché","Non rapproché"),"Non rapproché")</f>
        <v>Rapproché</v>
      </c>
      <c r="B62" s="10">
        <f>IFERROR(VLOOKUP(F62,ERP!A:D,4,0),VLOOKUP(F62,ERP!B:D,3,0))</f>
        <v>148445</v>
      </c>
      <c r="C62" s="11">
        <v>75</v>
      </c>
      <c r="D62" s="11" t="s">
        <v>37</v>
      </c>
      <c r="E62" s="11">
        <v>75102</v>
      </c>
      <c r="F62" s="11">
        <v>1020039672</v>
      </c>
      <c r="G62" s="11" t="s">
        <v>46</v>
      </c>
      <c r="H62" s="11" t="s">
        <v>51</v>
      </c>
      <c r="I62" s="11"/>
      <c r="J62" s="11">
        <v>13</v>
      </c>
      <c r="K62" s="11">
        <v>1001</v>
      </c>
      <c r="L62" s="11">
        <v>82</v>
      </c>
      <c r="M62" s="11" t="s">
        <v>40</v>
      </c>
      <c r="N62" s="11">
        <v>1</v>
      </c>
      <c r="O62" s="11" t="s">
        <v>48</v>
      </c>
      <c r="P62" s="11"/>
      <c r="Q62" s="3">
        <v>22</v>
      </c>
      <c r="R62" s="11" t="s">
        <v>52</v>
      </c>
      <c r="S62" s="12"/>
      <c r="T62" s="12">
        <v>1979</v>
      </c>
      <c r="U62" s="12"/>
      <c r="V62" s="12"/>
      <c r="W62" s="12"/>
      <c r="X62" s="12"/>
      <c r="Y62" s="12"/>
      <c r="Z62" s="13" t="s">
        <v>49</v>
      </c>
      <c r="AA62" s="14">
        <v>34.03</v>
      </c>
      <c r="AB62" s="14"/>
      <c r="AC62" s="15"/>
      <c r="AD62" s="16">
        <f>IFERROR(VLOOKUP(B62,ERP!D:AA,20,0),VLOOKUP(AH62,ERP!D:AF,20,0))</f>
        <v>1</v>
      </c>
      <c r="AE62" s="16" t="str">
        <f>IFERROR(VLOOKUP(B62,ERP!D:AA,22,0),VLOOKUP(AH62,ERP!D:AF,22,0))</f>
        <v>02MO</v>
      </c>
      <c r="AF62" s="16" t="str">
        <f>IFERROR(VLOOKUP(B62,ERP!D:AA,24,0),VLOOKUP(AH62,ERP!D:AF,24,0))</f>
        <v>PKC1</v>
      </c>
      <c r="AG62" s="16" t="s">
        <v>44</v>
      </c>
      <c r="AH62" s="16" t="str">
        <f>IFERROR(VLOOKUP(AG62,ERP!A:D,4,0),"")</f>
        <v/>
      </c>
      <c r="AI62" s="17"/>
      <c r="AJ62" s="17"/>
      <c r="AK62" s="17"/>
    </row>
    <row r="63" spans="1:37" ht="15.75" customHeight="1" x14ac:dyDescent="0.2">
      <c r="A63" s="10" t="str">
        <f>IFERROR(IF(VLOOKUP(B63,ERP!D:D,1,0)=B63,"Rapproché","Non rapproché"),"Non rapproché")</f>
        <v>Rapproché</v>
      </c>
      <c r="B63" s="10">
        <f>IFERROR(VLOOKUP(F63,ERP!A:D,4,0),VLOOKUP(F63,ERP!B:D,3,0))</f>
        <v>148446</v>
      </c>
      <c r="C63" s="11">
        <v>75</v>
      </c>
      <c r="D63" s="11" t="s">
        <v>37</v>
      </c>
      <c r="E63" s="11">
        <v>75102</v>
      </c>
      <c r="F63" s="11">
        <v>1020039673</v>
      </c>
      <c r="G63" s="11" t="s">
        <v>46</v>
      </c>
      <c r="H63" s="11" t="s">
        <v>51</v>
      </c>
      <c r="I63" s="11"/>
      <c r="J63" s="11">
        <v>13</v>
      </c>
      <c r="K63" s="11">
        <v>2001</v>
      </c>
      <c r="L63" s="11">
        <v>82</v>
      </c>
      <c r="M63" s="11" t="s">
        <v>40</v>
      </c>
      <c r="N63" s="11">
        <v>1</v>
      </c>
      <c r="O63" s="11" t="s">
        <v>48</v>
      </c>
      <c r="P63" s="11"/>
      <c r="Q63" s="3">
        <v>22</v>
      </c>
      <c r="R63" s="11" t="s">
        <v>52</v>
      </c>
      <c r="S63" s="12"/>
      <c r="T63" s="12">
        <v>1979</v>
      </c>
      <c r="U63" s="12"/>
      <c r="V63" s="12"/>
      <c r="W63" s="12"/>
      <c r="X63" s="12"/>
      <c r="Y63" s="12"/>
      <c r="Z63" s="13" t="s">
        <v>49</v>
      </c>
      <c r="AA63" s="14">
        <v>34.03</v>
      </c>
      <c r="AB63" s="14"/>
      <c r="AC63" s="15"/>
      <c r="AD63" s="16">
        <f>IFERROR(VLOOKUP(B63,ERP!D:AA,20,0),VLOOKUP(AH63,ERP!D:AF,20,0))</f>
        <v>1</v>
      </c>
      <c r="AE63" s="16" t="str">
        <f>IFERROR(VLOOKUP(B63,ERP!D:AA,22,0),VLOOKUP(AH63,ERP!D:AF,22,0))</f>
        <v>02MO</v>
      </c>
      <c r="AF63" s="16" t="str">
        <f>IFERROR(VLOOKUP(B63,ERP!D:AA,24,0),VLOOKUP(AH63,ERP!D:AF,24,0))</f>
        <v>PKC1</v>
      </c>
      <c r="AG63" s="16" t="s">
        <v>44</v>
      </c>
      <c r="AH63" s="16" t="str">
        <f>IFERROR(VLOOKUP(AG63,ERP!A:D,4,0),"")</f>
        <v/>
      </c>
      <c r="AI63" s="17"/>
      <c r="AJ63" s="17"/>
      <c r="AK63" s="17"/>
    </row>
    <row r="64" spans="1:37" ht="15.75" customHeight="1" x14ac:dyDescent="0.2">
      <c r="A64" s="10" t="str">
        <f>IFERROR(IF(VLOOKUP(B64,ERP!D:D,1,0)=B64,"Rapproché","Non rapproché"),"Non rapproché")</f>
        <v>Rapproché</v>
      </c>
      <c r="B64" s="10">
        <f>IFERROR(VLOOKUP(F64,ERP!A:D,4,0),VLOOKUP(F64,ERP!B:D,3,0))</f>
        <v>148453</v>
      </c>
      <c r="C64" s="11">
        <v>75</v>
      </c>
      <c r="D64" s="11" t="s">
        <v>37</v>
      </c>
      <c r="E64" s="11">
        <v>75102</v>
      </c>
      <c r="F64" s="11">
        <v>1020039674</v>
      </c>
      <c r="G64" s="11" t="s">
        <v>46</v>
      </c>
      <c r="H64" s="11" t="s">
        <v>51</v>
      </c>
      <c r="I64" s="11"/>
      <c r="J64" s="11">
        <v>26</v>
      </c>
      <c r="K64" s="11">
        <v>3001</v>
      </c>
      <c r="L64" s="11">
        <v>82</v>
      </c>
      <c r="M64" s="11" t="s">
        <v>40</v>
      </c>
      <c r="N64" s="11">
        <v>1</v>
      </c>
      <c r="O64" s="11" t="s">
        <v>48</v>
      </c>
      <c r="P64" s="11"/>
      <c r="Q64" s="3">
        <v>22</v>
      </c>
      <c r="R64" s="11" t="s">
        <v>52</v>
      </c>
      <c r="S64" s="12"/>
      <c r="T64" s="12">
        <v>1979</v>
      </c>
      <c r="U64" s="12"/>
      <c r="V64" s="12"/>
      <c r="W64" s="12"/>
      <c r="X64" s="12"/>
      <c r="Y64" s="12"/>
      <c r="Z64" s="13" t="s">
        <v>49</v>
      </c>
      <c r="AA64" s="18">
        <v>68.19</v>
      </c>
      <c r="AB64" s="18"/>
      <c r="AC64" s="15"/>
      <c r="AD64" s="16">
        <f>IFERROR(VLOOKUP(B64,ERP!D:AA,20,0),VLOOKUP(AH64,ERP!D:AF,20,0))</f>
        <v>1</v>
      </c>
      <c r="AE64" s="16" t="str">
        <f>IFERROR(VLOOKUP(B64,ERP!D:AA,22,0),VLOOKUP(AH64,ERP!D:AF,22,0))</f>
        <v>02MO</v>
      </c>
      <c r="AF64" s="16" t="str">
        <f>IFERROR(VLOOKUP(B64,ERP!D:AA,24,0),VLOOKUP(AH64,ERP!D:AF,24,0))</f>
        <v>PKC1</v>
      </c>
      <c r="AG64" s="16" t="s">
        <v>44</v>
      </c>
      <c r="AH64" s="16" t="str">
        <f>IFERROR(VLOOKUP(AG64,ERP!A:D,4,0),"")</f>
        <v/>
      </c>
      <c r="AI64" s="17"/>
      <c r="AJ64" s="17"/>
      <c r="AK64" s="17"/>
    </row>
    <row r="65" spans="1:37" ht="15.75" customHeight="1" x14ac:dyDescent="0.2">
      <c r="A65" s="10" t="str">
        <f>IFERROR(IF(VLOOKUP(B65,ERP!D:D,1,0)=B65,"Rapproché","Non rapproché"),"Non rapproché")</f>
        <v>Non rapproché</v>
      </c>
      <c r="B65" s="10" t="e">
        <f>IFERROR(VLOOKUP(F65,ERP!A:D,4,0),VLOOKUP(F65,ERP!B:D,3,0))</f>
        <v>#N/A</v>
      </c>
      <c r="C65" s="11">
        <v>75</v>
      </c>
      <c r="D65" s="11" t="s">
        <v>37</v>
      </c>
      <c r="E65" s="11">
        <v>75102</v>
      </c>
      <c r="F65" s="11">
        <v>1020039675</v>
      </c>
      <c r="G65" s="11" t="s">
        <v>46</v>
      </c>
      <c r="H65" s="11" t="s">
        <v>39</v>
      </c>
      <c r="I65" s="11"/>
      <c r="J65" s="11">
        <v>22</v>
      </c>
      <c r="K65" s="11">
        <v>4001</v>
      </c>
      <c r="L65" s="11">
        <v>82</v>
      </c>
      <c r="M65" s="11" t="s">
        <v>40</v>
      </c>
      <c r="N65" s="11">
        <v>1</v>
      </c>
      <c r="O65" s="11" t="s">
        <v>48</v>
      </c>
      <c r="P65" s="11"/>
      <c r="Q65" s="3">
        <v>22</v>
      </c>
      <c r="R65" s="11"/>
      <c r="S65" s="21" t="s">
        <v>55</v>
      </c>
      <c r="T65" s="21">
        <v>1979</v>
      </c>
      <c r="U65" s="21">
        <v>0</v>
      </c>
      <c r="V65" s="21">
        <v>0</v>
      </c>
      <c r="W65" s="21">
        <v>0</v>
      </c>
      <c r="X65" s="21">
        <v>22</v>
      </c>
      <c r="Y65" s="21">
        <v>0</v>
      </c>
      <c r="Z65" s="13" t="s">
        <v>49</v>
      </c>
      <c r="AA65" s="14">
        <v>88.84</v>
      </c>
      <c r="AB65" s="14"/>
      <c r="AC65" s="22"/>
      <c r="AD65" s="16" t="e">
        <f>IFERROR(VLOOKUP(B65,ERP!D:AA,20,0),VLOOKUP(AH65,ERP!D:AF,20,0))</f>
        <v>#N/A</v>
      </c>
      <c r="AE65" s="16" t="e">
        <f>IFERROR(VLOOKUP(B65,ERP!D:AA,22,0),VLOOKUP(AH65,ERP!D:AF,22,0))</f>
        <v>#N/A</v>
      </c>
      <c r="AF65" s="16" t="e">
        <f>IFERROR(VLOOKUP(B65,ERP!D:AA,24,0),VLOOKUP(AH65,ERP!D:AF,24,0))</f>
        <v>#N/A</v>
      </c>
      <c r="AG65" s="16" t="s">
        <v>44</v>
      </c>
      <c r="AH65" s="16" t="str">
        <f>IFERROR(VLOOKUP(AG65,ERP!A:D,4,0),"")</f>
        <v/>
      </c>
      <c r="AI65" s="17"/>
      <c r="AJ65" s="17"/>
      <c r="AK65" s="17"/>
    </row>
    <row r="66" spans="1:37" ht="15.75" customHeight="1" x14ac:dyDescent="0.2">
      <c r="A66" s="10" t="str">
        <f>IFERROR(IF(VLOOKUP(B66,ERP!D:D,1,0)=B66,"Rapproché","Non rapproché"),"Non rapproché")</f>
        <v>Non rapproché</v>
      </c>
      <c r="B66" s="10" t="e">
        <f>IFERROR(VLOOKUP(F66,ERP!A:D,4,0),VLOOKUP(F66,ERP!B:D,3,0))</f>
        <v>#N/A</v>
      </c>
      <c r="C66" s="11">
        <v>75</v>
      </c>
      <c r="D66" s="11" t="s">
        <v>37</v>
      </c>
      <c r="E66" s="11">
        <v>75102</v>
      </c>
      <c r="F66" s="11">
        <v>1020039676</v>
      </c>
      <c r="G66" s="11" t="s">
        <v>46</v>
      </c>
      <c r="H66" s="11" t="s">
        <v>39</v>
      </c>
      <c r="I66" s="11"/>
      <c r="J66" s="11">
        <v>22</v>
      </c>
      <c r="K66" s="11">
        <v>5001</v>
      </c>
      <c r="L66" s="11">
        <v>82</v>
      </c>
      <c r="M66" s="11" t="s">
        <v>40</v>
      </c>
      <c r="N66" s="11">
        <v>1</v>
      </c>
      <c r="O66" s="11" t="s">
        <v>48</v>
      </c>
      <c r="P66" s="11"/>
      <c r="Q66" s="3">
        <v>22</v>
      </c>
      <c r="R66" s="11"/>
      <c r="S66" s="21" t="s">
        <v>55</v>
      </c>
      <c r="T66" s="21">
        <v>1979</v>
      </c>
      <c r="U66" s="21">
        <v>0</v>
      </c>
      <c r="V66" s="21">
        <v>0</v>
      </c>
      <c r="W66" s="21">
        <v>0</v>
      </c>
      <c r="X66" s="21">
        <v>22</v>
      </c>
      <c r="Y66" s="21">
        <v>0</v>
      </c>
      <c r="Z66" s="13" t="s">
        <v>49</v>
      </c>
      <c r="AA66" s="14">
        <v>88.84</v>
      </c>
      <c r="AB66" s="14"/>
      <c r="AC66" s="22"/>
      <c r="AD66" s="16" t="e">
        <f>IFERROR(VLOOKUP(B66,ERP!D:AA,20,0),VLOOKUP(AH66,ERP!D:AF,20,0))</f>
        <v>#N/A</v>
      </c>
      <c r="AE66" s="16" t="e">
        <f>IFERROR(VLOOKUP(B66,ERP!D:AA,22,0),VLOOKUP(AH66,ERP!D:AF,22,0))</f>
        <v>#N/A</v>
      </c>
      <c r="AF66" s="16" t="e">
        <f>IFERROR(VLOOKUP(B66,ERP!D:AA,24,0),VLOOKUP(AH66,ERP!D:AF,24,0))</f>
        <v>#N/A</v>
      </c>
      <c r="AG66" s="16" t="s">
        <v>44</v>
      </c>
      <c r="AH66" s="16" t="str">
        <f>IFERROR(VLOOKUP(AG66,ERP!A:D,4,0),"")</f>
        <v/>
      </c>
      <c r="AI66" s="17"/>
      <c r="AJ66" s="17"/>
      <c r="AK66" s="17"/>
    </row>
    <row r="67" spans="1:37" ht="15.75" customHeight="1" x14ac:dyDescent="0.2">
      <c r="A67" s="10" t="str">
        <f>IFERROR(IF(VLOOKUP(B67,ERP!D:D,1,0)=B67,"Rapproché","Non rapproché"),"Non rapproché")</f>
        <v>Rapproché</v>
      </c>
      <c r="B67" s="10">
        <f>IFERROR(VLOOKUP(F67,ERP!A:D,4,0),VLOOKUP(F67,ERP!B:D,3,0))</f>
        <v>148454</v>
      </c>
      <c r="C67" s="11">
        <v>75</v>
      </c>
      <c r="D67" s="11" t="s">
        <v>37</v>
      </c>
      <c r="E67" s="11">
        <v>75102</v>
      </c>
      <c r="F67" s="11">
        <v>1020039677</v>
      </c>
      <c r="G67" s="11" t="s">
        <v>46</v>
      </c>
      <c r="H67" s="11" t="s">
        <v>51</v>
      </c>
      <c r="I67" s="11"/>
      <c r="J67" s="11">
        <v>26</v>
      </c>
      <c r="K67" s="11">
        <v>6001</v>
      </c>
      <c r="L67" s="11">
        <v>82</v>
      </c>
      <c r="M67" s="11" t="s">
        <v>40</v>
      </c>
      <c r="N67" s="11">
        <v>1</v>
      </c>
      <c r="O67" s="11" t="s">
        <v>48</v>
      </c>
      <c r="P67" s="11"/>
      <c r="Q67" s="3">
        <v>22</v>
      </c>
      <c r="R67" s="11" t="s">
        <v>52</v>
      </c>
      <c r="S67" s="12"/>
      <c r="T67" s="12">
        <v>1979</v>
      </c>
      <c r="U67" s="12"/>
      <c r="V67" s="12"/>
      <c r="W67" s="12"/>
      <c r="X67" s="12"/>
      <c r="Y67" s="12"/>
      <c r="Z67" s="13" t="s">
        <v>49</v>
      </c>
      <c r="AA67" s="18">
        <v>68.2</v>
      </c>
      <c r="AB67" s="18"/>
      <c r="AC67" s="15"/>
      <c r="AD67" s="16">
        <f>IFERROR(VLOOKUP(B67,ERP!D:AA,20,0),VLOOKUP(AH67,ERP!D:AF,20,0))</f>
        <v>1</v>
      </c>
      <c r="AE67" s="16" t="str">
        <f>IFERROR(VLOOKUP(B67,ERP!D:AA,22,0),VLOOKUP(AH67,ERP!D:AF,22,0))</f>
        <v>02MO</v>
      </c>
      <c r="AF67" s="16" t="str">
        <f>IFERROR(VLOOKUP(B67,ERP!D:AA,24,0),VLOOKUP(AH67,ERP!D:AF,24,0))</f>
        <v>PKC1</v>
      </c>
      <c r="AG67" s="16" t="s">
        <v>44</v>
      </c>
      <c r="AH67" s="16" t="str">
        <f>IFERROR(VLOOKUP(AG67,ERP!A:D,4,0),"")</f>
        <v/>
      </c>
      <c r="AI67" s="17"/>
      <c r="AJ67" s="17"/>
      <c r="AK67" s="17"/>
    </row>
    <row r="68" spans="1:37" ht="15.75" customHeight="1" x14ac:dyDescent="0.2">
      <c r="A68" s="10" t="str">
        <f>IFERROR(IF(VLOOKUP(B68,ERP!D:D,1,0)=B68,"Rapproché","Non rapproché"),"Non rapproché")</f>
        <v>Non rapproché</v>
      </c>
      <c r="B68" s="10" t="e">
        <f>IFERROR(VLOOKUP(F68,ERP!A:D,4,0),VLOOKUP(F68,ERP!B:D,3,0))</f>
        <v>#N/A</v>
      </c>
      <c r="C68" s="11">
        <v>75</v>
      </c>
      <c r="D68" s="11" t="s">
        <v>37</v>
      </c>
      <c r="E68" s="11">
        <v>75102</v>
      </c>
      <c r="F68" s="11">
        <v>1020039678</v>
      </c>
      <c r="G68" s="11" t="s">
        <v>46</v>
      </c>
      <c r="H68" s="11" t="s">
        <v>39</v>
      </c>
      <c r="I68" s="11"/>
      <c r="J68" s="11">
        <v>11</v>
      </c>
      <c r="K68" s="11">
        <v>7001</v>
      </c>
      <c r="L68" s="11">
        <v>82</v>
      </c>
      <c r="M68" s="11" t="s">
        <v>40</v>
      </c>
      <c r="N68" s="11">
        <v>1</v>
      </c>
      <c r="O68" s="11" t="s">
        <v>48</v>
      </c>
      <c r="P68" s="11"/>
      <c r="Q68" s="3">
        <v>22</v>
      </c>
      <c r="R68" s="11"/>
      <c r="S68" s="21" t="s">
        <v>55</v>
      </c>
      <c r="T68" s="21">
        <v>1979</v>
      </c>
      <c r="U68" s="21">
        <v>0</v>
      </c>
      <c r="V68" s="21">
        <v>0</v>
      </c>
      <c r="W68" s="21">
        <v>0</v>
      </c>
      <c r="X68" s="21">
        <v>11</v>
      </c>
      <c r="Y68" s="21">
        <v>0</v>
      </c>
      <c r="Z68" s="13" t="s">
        <v>49</v>
      </c>
      <c r="AA68" s="14">
        <v>44.33</v>
      </c>
      <c r="AB68" s="14"/>
      <c r="AC68" s="22"/>
      <c r="AD68" s="16" t="e">
        <f>IFERROR(VLOOKUP(B68,ERP!D:AA,20,0),VLOOKUP(AH68,ERP!D:AF,20,0))</f>
        <v>#N/A</v>
      </c>
      <c r="AE68" s="16" t="e">
        <f>IFERROR(VLOOKUP(B68,ERP!D:AA,22,0),VLOOKUP(AH68,ERP!D:AF,22,0))</f>
        <v>#N/A</v>
      </c>
      <c r="AF68" s="16" t="e">
        <f>IFERROR(VLOOKUP(B68,ERP!D:AA,24,0),VLOOKUP(AH68,ERP!D:AF,24,0))</f>
        <v>#N/A</v>
      </c>
      <c r="AG68" s="16" t="s">
        <v>44</v>
      </c>
      <c r="AH68" s="16" t="str">
        <f>IFERROR(VLOOKUP(AG68,ERP!A:D,4,0),"")</f>
        <v/>
      </c>
      <c r="AI68" s="17"/>
      <c r="AJ68" s="17"/>
      <c r="AK68" s="17"/>
    </row>
    <row r="69" spans="1:37" ht="15.75" customHeight="1" x14ac:dyDescent="0.2">
      <c r="A69" s="10" t="str">
        <f>IFERROR(IF(VLOOKUP(B69,ERP!D:D,1,0)=B69,"Rapproché","Non rapproché"),"Non rapproché")</f>
        <v>Rapproché</v>
      </c>
      <c r="B69" s="10">
        <f>IFERROR(VLOOKUP(F69,ERP!A:D,4,0),VLOOKUP(F69,ERP!B:D,3,0))</f>
        <v>148455</v>
      </c>
      <c r="C69" s="11">
        <v>75</v>
      </c>
      <c r="D69" s="11" t="s">
        <v>37</v>
      </c>
      <c r="E69" s="11">
        <v>75102</v>
      </c>
      <c r="F69" s="11">
        <v>1020039679</v>
      </c>
      <c r="G69" s="11" t="s">
        <v>46</v>
      </c>
      <c r="H69" s="11" t="s">
        <v>51</v>
      </c>
      <c r="I69" s="11"/>
      <c r="J69" s="11">
        <v>13</v>
      </c>
      <c r="K69" s="11">
        <v>8001</v>
      </c>
      <c r="L69" s="11">
        <v>82</v>
      </c>
      <c r="M69" s="11" t="s">
        <v>40</v>
      </c>
      <c r="N69" s="11">
        <v>1</v>
      </c>
      <c r="O69" s="11" t="s">
        <v>48</v>
      </c>
      <c r="P69" s="11"/>
      <c r="Q69" s="3">
        <v>22</v>
      </c>
      <c r="R69" s="11" t="s">
        <v>52</v>
      </c>
      <c r="S69" s="12"/>
      <c r="T69" s="12">
        <v>1979</v>
      </c>
      <c r="U69" s="12"/>
      <c r="V69" s="12"/>
      <c r="W69" s="12"/>
      <c r="X69" s="12"/>
      <c r="Y69" s="12"/>
      <c r="Z69" s="13" t="s">
        <v>49</v>
      </c>
      <c r="AA69" s="18">
        <v>34.03</v>
      </c>
      <c r="AB69" s="18"/>
      <c r="AC69" s="15"/>
      <c r="AD69" s="16">
        <f>IFERROR(VLOOKUP(B69,ERP!D:AA,20,0),VLOOKUP(AH69,ERP!D:AF,20,0))</f>
        <v>1</v>
      </c>
      <c r="AE69" s="16" t="str">
        <f>IFERROR(VLOOKUP(B69,ERP!D:AA,22,0),VLOOKUP(AH69,ERP!D:AF,22,0))</f>
        <v>02MO</v>
      </c>
      <c r="AF69" s="16" t="str">
        <f>IFERROR(VLOOKUP(B69,ERP!D:AA,24,0),VLOOKUP(AH69,ERP!D:AF,24,0))</f>
        <v>PKC1</v>
      </c>
      <c r="AG69" s="16" t="s">
        <v>44</v>
      </c>
      <c r="AH69" s="16" t="str">
        <f>IFERROR(VLOOKUP(AG69,ERP!A:D,4,0),"")</f>
        <v/>
      </c>
      <c r="AI69" s="17"/>
      <c r="AJ69" s="17"/>
      <c r="AK69" s="17"/>
    </row>
    <row r="70" spans="1:37" ht="15.75" customHeight="1" x14ac:dyDescent="0.2">
      <c r="A70" s="10" t="str">
        <f>IFERROR(IF(VLOOKUP(B70,ERP!D:D,1,0)=B70,"Rapproché","Non rapproché"),"Non rapproché")</f>
        <v>Rapproché</v>
      </c>
      <c r="B70" s="10">
        <f>IFERROR(VLOOKUP(F70,ERP!A:D,4,0),VLOOKUP(F70,ERP!B:D,3,0))</f>
        <v>148456</v>
      </c>
      <c r="C70" s="11">
        <v>75</v>
      </c>
      <c r="D70" s="11" t="s">
        <v>37</v>
      </c>
      <c r="E70" s="11">
        <v>75102</v>
      </c>
      <c r="F70" s="11">
        <v>1020039680</v>
      </c>
      <c r="G70" s="11" t="s">
        <v>46</v>
      </c>
      <c r="H70" s="11" t="s">
        <v>51</v>
      </c>
      <c r="I70" s="11"/>
      <c r="J70" s="11">
        <v>13</v>
      </c>
      <c r="K70" s="11">
        <v>9001</v>
      </c>
      <c r="L70" s="11">
        <v>82</v>
      </c>
      <c r="M70" s="11" t="s">
        <v>40</v>
      </c>
      <c r="N70" s="11">
        <v>1</v>
      </c>
      <c r="O70" s="11" t="s">
        <v>48</v>
      </c>
      <c r="P70" s="11"/>
      <c r="Q70" s="3">
        <v>22</v>
      </c>
      <c r="R70" s="11" t="s">
        <v>52</v>
      </c>
      <c r="S70" s="12"/>
      <c r="T70" s="12">
        <v>1979</v>
      </c>
      <c r="U70" s="12"/>
      <c r="V70" s="12"/>
      <c r="W70" s="12"/>
      <c r="X70" s="12"/>
      <c r="Y70" s="12"/>
      <c r="Z70" s="13" t="s">
        <v>49</v>
      </c>
      <c r="AA70" s="18">
        <v>34.03</v>
      </c>
      <c r="AB70" s="18"/>
      <c r="AC70" s="15"/>
      <c r="AD70" s="16">
        <f>IFERROR(VLOOKUP(B70,ERP!D:AA,20,0),VLOOKUP(AH70,ERP!D:AF,20,0))</f>
        <v>1</v>
      </c>
      <c r="AE70" s="16" t="str">
        <f>IFERROR(VLOOKUP(B70,ERP!D:AA,22,0),VLOOKUP(AH70,ERP!D:AF,22,0))</f>
        <v>02MO</v>
      </c>
      <c r="AF70" s="16" t="str">
        <f>IFERROR(VLOOKUP(B70,ERP!D:AA,24,0),VLOOKUP(AH70,ERP!D:AF,24,0))</f>
        <v>PKC1</v>
      </c>
      <c r="AG70" s="16" t="s">
        <v>44</v>
      </c>
      <c r="AH70" s="16" t="str">
        <f>IFERROR(VLOOKUP(AG70,ERP!A:D,4,0),"")</f>
        <v/>
      </c>
      <c r="AI70" s="17"/>
      <c r="AJ70" s="17"/>
      <c r="AK70" s="17"/>
    </row>
    <row r="71" spans="1:37" ht="15.75" customHeight="1" x14ac:dyDescent="0.2">
      <c r="A71" s="10" t="str">
        <f>IFERROR(IF(VLOOKUP(B71,ERP!D:D,1,0)=B71,"Rapproché","Non rapproché"),"Non rapproché")</f>
        <v>Rapproché</v>
      </c>
      <c r="B71" s="10">
        <f>IFERROR(VLOOKUP(F71,ERP!A:D,4,0),VLOOKUP(F71,ERP!B:D,3,0))</f>
        <v>148461</v>
      </c>
      <c r="C71" s="11">
        <v>75</v>
      </c>
      <c r="D71" s="11" t="s">
        <v>37</v>
      </c>
      <c r="E71" s="11">
        <v>75102</v>
      </c>
      <c r="F71" s="11">
        <v>1020039681</v>
      </c>
      <c r="G71" s="11" t="s">
        <v>46</v>
      </c>
      <c r="H71" s="11" t="s">
        <v>51</v>
      </c>
      <c r="I71" s="11"/>
      <c r="J71" s="11">
        <v>13</v>
      </c>
      <c r="K71" s="11">
        <v>10001</v>
      </c>
      <c r="L71" s="11">
        <v>82</v>
      </c>
      <c r="M71" s="11" t="s">
        <v>40</v>
      </c>
      <c r="N71" s="11">
        <v>1</v>
      </c>
      <c r="O71" s="11" t="s">
        <v>48</v>
      </c>
      <c r="P71" s="11"/>
      <c r="Q71" s="3">
        <v>22</v>
      </c>
      <c r="R71" s="11" t="s">
        <v>52</v>
      </c>
      <c r="S71" s="12"/>
      <c r="T71" s="12">
        <v>1979</v>
      </c>
      <c r="U71" s="12"/>
      <c r="V71" s="12"/>
      <c r="W71" s="12"/>
      <c r="X71" s="12"/>
      <c r="Y71" s="12"/>
      <c r="Z71" s="13" t="s">
        <v>49</v>
      </c>
      <c r="AA71" s="18">
        <v>34.03</v>
      </c>
      <c r="AB71" s="18"/>
      <c r="AC71" s="15"/>
      <c r="AD71" s="16">
        <f>IFERROR(VLOOKUP(B71,ERP!D:AA,20,0),VLOOKUP(AH71,ERP!D:AF,20,0))</f>
        <v>1</v>
      </c>
      <c r="AE71" s="16" t="str">
        <f>IFERROR(VLOOKUP(B71,ERP!D:AA,22,0),VLOOKUP(AH71,ERP!D:AF,22,0))</f>
        <v>02MO</v>
      </c>
      <c r="AF71" s="16" t="str">
        <f>IFERROR(VLOOKUP(B71,ERP!D:AA,24,0),VLOOKUP(AH71,ERP!D:AF,24,0))</f>
        <v>PKC1</v>
      </c>
      <c r="AG71" s="16" t="s">
        <v>44</v>
      </c>
      <c r="AH71" s="16" t="str">
        <f>IFERROR(VLOOKUP(AG71,ERP!A:D,4,0),"")</f>
        <v/>
      </c>
      <c r="AI71" s="17"/>
      <c r="AJ71" s="17"/>
      <c r="AK71" s="17"/>
    </row>
    <row r="72" spans="1:37" ht="15.75" customHeight="1" x14ac:dyDescent="0.2">
      <c r="A72" s="10" t="str">
        <f>IFERROR(IF(VLOOKUP(B72,ERP!D:D,1,0)=B72,"Rapproché","Non rapproché"),"Non rapproché")</f>
        <v>Rapproché</v>
      </c>
      <c r="B72" s="10">
        <f>IFERROR(VLOOKUP(F72,ERP!A:D,4,0),VLOOKUP(F72,ERP!B:D,3,0))</f>
        <v>148462</v>
      </c>
      <c r="C72" s="11">
        <v>75</v>
      </c>
      <c r="D72" s="11" t="s">
        <v>37</v>
      </c>
      <c r="E72" s="11">
        <v>75102</v>
      </c>
      <c r="F72" s="11">
        <v>1020039682</v>
      </c>
      <c r="G72" s="11" t="s">
        <v>46</v>
      </c>
      <c r="H72" s="11" t="s">
        <v>51</v>
      </c>
      <c r="I72" s="11"/>
      <c r="J72" s="11">
        <v>13</v>
      </c>
      <c r="K72" s="11">
        <v>11001</v>
      </c>
      <c r="L72" s="11">
        <v>82</v>
      </c>
      <c r="M72" s="11" t="s">
        <v>40</v>
      </c>
      <c r="N72" s="11">
        <v>1</v>
      </c>
      <c r="O72" s="11" t="s">
        <v>48</v>
      </c>
      <c r="P72" s="11"/>
      <c r="Q72" s="3">
        <v>22</v>
      </c>
      <c r="R72" s="11" t="s">
        <v>52</v>
      </c>
      <c r="S72" s="12"/>
      <c r="T72" s="12">
        <v>1979</v>
      </c>
      <c r="U72" s="12"/>
      <c r="V72" s="12"/>
      <c r="W72" s="12"/>
      <c r="X72" s="12"/>
      <c r="Y72" s="12"/>
      <c r="Z72" s="13" t="s">
        <v>49</v>
      </c>
      <c r="AA72" s="18">
        <v>34.03</v>
      </c>
      <c r="AB72" s="18"/>
      <c r="AC72" s="15"/>
      <c r="AD72" s="16">
        <f>IFERROR(VLOOKUP(B72,ERP!D:AA,20,0),VLOOKUP(AH72,ERP!D:AF,20,0))</f>
        <v>1</v>
      </c>
      <c r="AE72" s="16" t="str">
        <f>IFERROR(VLOOKUP(B72,ERP!D:AA,22,0),VLOOKUP(AH72,ERP!D:AF,22,0))</f>
        <v>02MO</v>
      </c>
      <c r="AF72" s="16" t="str">
        <f>IFERROR(VLOOKUP(B72,ERP!D:AA,24,0),VLOOKUP(AH72,ERP!D:AF,24,0))</f>
        <v>PKC1</v>
      </c>
      <c r="AG72" s="16" t="s">
        <v>44</v>
      </c>
      <c r="AH72" s="16" t="str">
        <f>IFERROR(VLOOKUP(AG72,ERP!A:D,4,0),"")</f>
        <v/>
      </c>
      <c r="AI72" s="17"/>
      <c r="AJ72" s="17"/>
      <c r="AK72" s="17"/>
    </row>
    <row r="73" spans="1:37" ht="15.75" customHeight="1" x14ac:dyDescent="0.2">
      <c r="A73" s="10" t="str">
        <f>IFERROR(IF(VLOOKUP(B73,ERP!D:D,1,0)=B73,"Rapproché","Non rapproché"),"Non rapproché")</f>
        <v>Rapproché</v>
      </c>
      <c r="B73" s="10">
        <f>IFERROR(VLOOKUP(F73,ERP!A:D,4,0),VLOOKUP(F73,ERP!B:D,3,0))</f>
        <v>148463</v>
      </c>
      <c r="C73" s="11">
        <v>75</v>
      </c>
      <c r="D73" s="11" t="s">
        <v>37</v>
      </c>
      <c r="E73" s="11">
        <v>75102</v>
      </c>
      <c r="F73" s="11">
        <v>1020039683</v>
      </c>
      <c r="G73" s="11" t="s">
        <v>46</v>
      </c>
      <c r="H73" s="11" t="s">
        <v>51</v>
      </c>
      <c r="I73" s="11"/>
      <c r="J73" s="11">
        <v>13</v>
      </c>
      <c r="K73" s="11">
        <v>12001</v>
      </c>
      <c r="L73" s="3">
        <v>82</v>
      </c>
      <c r="M73" s="11" t="s">
        <v>40</v>
      </c>
      <c r="N73" s="11">
        <v>1</v>
      </c>
      <c r="O73" s="11" t="s">
        <v>48</v>
      </c>
      <c r="P73" s="11"/>
      <c r="Q73" s="3">
        <v>22</v>
      </c>
      <c r="R73" s="11" t="s">
        <v>52</v>
      </c>
      <c r="S73" s="12"/>
      <c r="T73" s="12">
        <v>1979</v>
      </c>
      <c r="U73" s="12"/>
      <c r="V73" s="12"/>
      <c r="W73" s="12"/>
      <c r="X73" s="12"/>
      <c r="Y73" s="12"/>
      <c r="Z73" s="13" t="s">
        <v>49</v>
      </c>
      <c r="AA73" s="14">
        <v>34.03</v>
      </c>
      <c r="AB73" s="14"/>
      <c r="AC73" s="15"/>
      <c r="AD73" s="16">
        <f>IFERROR(VLOOKUP(B73,ERP!D:AA,20,0),VLOOKUP(AH73,ERP!D:AF,20,0))</f>
        <v>1</v>
      </c>
      <c r="AE73" s="16" t="str">
        <f>IFERROR(VLOOKUP(B73,ERP!D:AA,22,0),VLOOKUP(AH73,ERP!D:AF,22,0))</f>
        <v>02MO</v>
      </c>
      <c r="AF73" s="16" t="str">
        <f>IFERROR(VLOOKUP(B73,ERP!D:AA,24,0),VLOOKUP(AH73,ERP!D:AF,24,0))</f>
        <v>PKC1</v>
      </c>
      <c r="AG73" s="16" t="s">
        <v>44</v>
      </c>
      <c r="AH73" s="16" t="str">
        <f>IFERROR(VLOOKUP(AG73,ERP!A:D,4,0),"")</f>
        <v/>
      </c>
      <c r="AI73" s="17"/>
      <c r="AJ73" s="17"/>
      <c r="AK73" s="17"/>
    </row>
    <row r="74" spans="1:37" ht="15.75" customHeight="1" x14ac:dyDescent="0.2">
      <c r="A74" s="10" t="str">
        <f>IFERROR(IF(VLOOKUP(B74,ERP!D:D,1,0)=B74,"Rapproché","Non rapproché"),"Non rapproché")</f>
        <v>Rapproché</v>
      </c>
      <c r="B74" s="10">
        <f>IFERROR(VLOOKUP(F74,ERP!A:D,4,0),VLOOKUP(F74,ERP!B:D,3,0))</f>
        <v>148464</v>
      </c>
      <c r="C74" s="11">
        <v>75</v>
      </c>
      <c r="D74" s="11" t="s">
        <v>37</v>
      </c>
      <c r="E74" s="11">
        <v>75102</v>
      </c>
      <c r="F74" s="11">
        <v>1020039684</v>
      </c>
      <c r="G74" s="11" t="s">
        <v>46</v>
      </c>
      <c r="H74" s="11" t="s">
        <v>51</v>
      </c>
      <c r="I74" s="11"/>
      <c r="J74" s="11">
        <v>13</v>
      </c>
      <c r="K74" s="11">
        <v>13001</v>
      </c>
      <c r="L74" s="3">
        <v>82</v>
      </c>
      <c r="M74" s="11" t="s">
        <v>40</v>
      </c>
      <c r="N74" s="11">
        <v>1</v>
      </c>
      <c r="O74" s="11" t="s">
        <v>48</v>
      </c>
      <c r="P74" s="11"/>
      <c r="Q74" s="3">
        <v>22</v>
      </c>
      <c r="R74" s="11" t="s">
        <v>52</v>
      </c>
      <c r="S74" s="12"/>
      <c r="T74" s="12">
        <v>1979</v>
      </c>
      <c r="U74" s="12"/>
      <c r="V74" s="12"/>
      <c r="W74" s="12"/>
      <c r="X74" s="12"/>
      <c r="Y74" s="12"/>
      <c r="Z74" s="13" t="s">
        <v>49</v>
      </c>
      <c r="AA74" s="18">
        <v>34.03</v>
      </c>
      <c r="AB74" s="18"/>
      <c r="AC74" s="15"/>
      <c r="AD74" s="16">
        <f>IFERROR(VLOOKUP(B74,ERP!D:AA,20,0),VLOOKUP(AH74,ERP!D:AF,20,0))</f>
        <v>1</v>
      </c>
      <c r="AE74" s="16" t="str">
        <f>IFERROR(VLOOKUP(B74,ERP!D:AA,22,0),VLOOKUP(AH74,ERP!D:AF,22,0))</f>
        <v>02MO</v>
      </c>
      <c r="AF74" s="16" t="str">
        <f>IFERROR(VLOOKUP(B74,ERP!D:AA,24,0),VLOOKUP(AH74,ERP!D:AF,24,0))</f>
        <v>PKC1</v>
      </c>
      <c r="AG74" s="16" t="s">
        <v>44</v>
      </c>
      <c r="AH74" s="16" t="str">
        <f>IFERROR(VLOOKUP(AG74,ERP!A:D,4,0),"")</f>
        <v/>
      </c>
      <c r="AI74" s="17"/>
      <c r="AJ74" s="17"/>
      <c r="AK74" s="17"/>
    </row>
    <row r="75" spans="1:37" ht="15.75" customHeight="1" x14ac:dyDescent="0.2">
      <c r="A75" s="10" t="str">
        <f>IFERROR(IF(VLOOKUP(B75,ERP!D:D,1,0)=B75,"Rapproché","Non rapproché"),"Non rapproché")</f>
        <v>Rapproché</v>
      </c>
      <c r="B75" s="10">
        <f>IFERROR(VLOOKUP(F75,ERP!A:D,4,0),VLOOKUP(F75,ERP!B:D,3,0))</f>
        <v>148465</v>
      </c>
      <c r="C75" s="11">
        <v>75</v>
      </c>
      <c r="D75" s="11" t="s">
        <v>37</v>
      </c>
      <c r="E75" s="11">
        <v>75102</v>
      </c>
      <c r="F75" s="11">
        <v>1020039685</v>
      </c>
      <c r="G75" s="11" t="s">
        <v>46</v>
      </c>
      <c r="H75" s="11" t="s">
        <v>51</v>
      </c>
      <c r="I75" s="11"/>
      <c r="J75" s="11">
        <v>26</v>
      </c>
      <c r="K75" s="11">
        <v>14001</v>
      </c>
      <c r="L75" s="11">
        <v>82</v>
      </c>
      <c r="M75" s="11" t="s">
        <v>40</v>
      </c>
      <c r="N75" s="11">
        <v>1</v>
      </c>
      <c r="O75" s="11" t="s">
        <v>48</v>
      </c>
      <c r="P75" s="11"/>
      <c r="Q75" s="3">
        <v>22</v>
      </c>
      <c r="R75" s="11" t="s">
        <v>52</v>
      </c>
      <c r="S75" s="12"/>
      <c r="T75" s="12">
        <v>1979</v>
      </c>
      <c r="U75" s="12"/>
      <c r="V75" s="12"/>
      <c r="W75" s="12"/>
      <c r="X75" s="12"/>
      <c r="Y75" s="12"/>
      <c r="Z75" s="13" t="s">
        <v>49</v>
      </c>
      <c r="AA75" s="18">
        <v>68.2</v>
      </c>
      <c r="AB75" s="18"/>
      <c r="AC75" s="15"/>
      <c r="AD75" s="16">
        <f>IFERROR(VLOOKUP(B75,ERP!D:AA,20,0),VLOOKUP(AH75,ERP!D:AF,20,0))</f>
        <v>1</v>
      </c>
      <c r="AE75" s="16" t="str">
        <f>IFERROR(VLOOKUP(B75,ERP!D:AA,22,0),VLOOKUP(AH75,ERP!D:AF,22,0))</f>
        <v>02MO</v>
      </c>
      <c r="AF75" s="16" t="str">
        <f>IFERROR(VLOOKUP(B75,ERP!D:AA,24,0),VLOOKUP(AH75,ERP!D:AF,24,0))</f>
        <v>PKC1</v>
      </c>
      <c r="AG75" s="16" t="s">
        <v>44</v>
      </c>
      <c r="AH75" s="16" t="str">
        <f>IFERROR(VLOOKUP(AG75,ERP!A:D,4,0),"")</f>
        <v/>
      </c>
      <c r="AI75" s="17"/>
      <c r="AJ75" s="17"/>
      <c r="AK75" s="17"/>
    </row>
    <row r="76" spans="1:37" ht="15.75" customHeight="1" x14ac:dyDescent="0.2">
      <c r="A76" s="10" t="str">
        <f>IFERROR(IF(VLOOKUP(B76,ERP!D:D,1,0)=B76,"Rapproché","Non rapproché"),"Non rapproché")</f>
        <v>Non rapproché</v>
      </c>
      <c r="B76" s="10" t="e">
        <f>IFERROR(VLOOKUP(F76,ERP!A:D,4,0),VLOOKUP(F76,ERP!B:D,3,0))</f>
        <v>#N/A</v>
      </c>
      <c r="C76" s="11">
        <v>75</v>
      </c>
      <c r="D76" s="11" t="s">
        <v>37</v>
      </c>
      <c r="E76" s="11">
        <v>75102</v>
      </c>
      <c r="F76" s="11">
        <v>1020039686</v>
      </c>
      <c r="G76" s="11" t="s">
        <v>46</v>
      </c>
      <c r="H76" s="11" t="s">
        <v>51</v>
      </c>
      <c r="I76" s="11"/>
      <c r="J76" s="11">
        <v>1</v>
      </c>
      <c r="K76" s="11">
        <v>15001</v>
      </c>
      <c r="L76" s="11">
        <v>82</v>
      </c>
      <c r="M76" s="11" t="s">
        <v>40</v>
      </c>
      <c r="N76" s="11">
        <v>1</v>
      </c>
      <c r="O76" s="11" t="s">
        <v>48</v>
      </c>
      <c r="P76" s="11"/>
      <c r="Q76" s="3">
        <v>22</v>
      </c>
      <c r="R76" s="11" t="s">
        <v>54</v>
      </c>
      <c r="S76" s="12"/>
      <c r="T76" s="12">
        <v>1979</v>
      </c>
      <c r="U76" s="12"/>
      <c r="V76" s="12"/>
      <c r="W76" s="12"/>
      <c r="X76" s="12"/>
      <c r="Y76" s="12"/>
      <c r="Z76" s="13" t="s">
        <v>49</v>
      </c>
      <c r="AA76" s="14">
        <v>0.62</v>
      </c>
      <c r="AB76" s="14"/>
      <c r="AC76" s="15"/>
      <c r="AD76" s="16" t="e">
        <f>IFERROR(VLOOKUP(B76,ERP!D:AA,20,0),VLOOKUP(AH76,ERP!D:AF,20,0))</f>
        <v>#N/A</v>
      </c>
      <c r="AE76" s="16" t="e">
        <f>IFERROR(VLOOKUP(B76,ERP!D:AA,22,0),VLOOKUP(AH76,ERP!D:AF,22,0))</f>
        <v>#N/A</v>
      </c>
      <c r="AF76" s="16" t="e">
        <f>IFERROR(VLOOKUP(B76,ERP!D:AA,24,0),VLOOKUP(AH76,ERP!D:AF,24,0))</f>
        <v>#N/A</v>
      </c>
      <c r="AG76" s="16" t="s">
        <v>44</v>
      </c>
      <c r="AH76" s="16" t="str">
        <f>IFERROR(VLOOKUP(AG76,ERP!A:D,4,0),"")</f>
        <v/>
      </c>
      <c r="AI76" s="17"/>
      <c r="AJ76" s="17"/>
      <c r="AK76" s="17"/>
    </row>
    <row r="77" spans="1:37" ht="15.75" customHeight="1" x14ac:dyDescent="0.2">
      <c r="A77" s="10" t="str">
        <f>IFERROR(IF(VLOOKUP(B77,ERP!D:D,1,0)=B77,"Rapproché","Non rapproché"),"Non rapproché")</f>
        <v>Non rapproché</v>
      </c>
      <c r="B77" s="10" t="e">
        <f>IFERROR(VLOOKUP(F77,ERP!A:D,4,0),VLOOKUP(F77,ERP!B:D,3,0))</f>
        <v>#N/A</v>
      </c>
      <c r="C77" s="11">
        <v>75</v>
      </c>
      <c r="D77" s="11" t="s">
        <v>37</v>
      </c>
      <c r="E77" s="11">
        <v>75102</v>
      </c>
      <c r="F77" s="11">
        <v>1020039687</v>
      </c>
      <c r="G77" s="11" t="s">
        <v>46</v>
      </c>
      <c r="H77" s="11" t="s">
        <v>51</v>
      </c>
      <c r="I77" s="11"/>
      <c r="J77" s="11">
        <v>1</v>
      </c>
      <c r="K77" s="11">
        <v>16001</v>
      </c>
      <c r="L77" s="11">
        <v>82</v>
      </c>
      <c r="M77" s="11" t="s">
        <v>40</v>
      </c>
      <c r="N77" s="11">
        <v>1</v>
      </c>
      <c r="O77" s="11" t="s">
        <v>48</v>
      </c>
      <c r="P77" s="11"/>
      <c r="Q77" s="3">
        <v>22</v>
      </c>
      <c r="R77" s="11" t="s">
        <v>54</v>
      </c>
      <c r="S77" s="12"/>
      <c r="T77" s="12">
        <v>1979</v>
      </c>
      <c r="U77" s="12"/>
      <c r="V77" s="12"/>
      <c r="W77" s="12"/>
      <c r="X77" s="12"/>
      <c r="Y77" s="12"/>
      <c r="Z77" s="13" t="s">
        <v>49</v>
      </c>
      <c r="AA77" s="18">
        <v>0.62</v>
      </c>
      <c r="AB77" s="18"/>
      <c r="AC77" s="15"/>
      <c r="AD77" s="16" t="e">
        <f>IFERROR(VLOOKUP(B77,ERP!D:AA,20,0),VLOOKUP(AH77,ERP!D:AF,20,0))</f>
        <v>#N/A</v>
      </c>
      <c r="AE77" s="16" t="e">
        <f>IFERROR(VLOOKUP(B77,ERP!D:AA,22,0),VLOOKUP(AH77,ERP!D:AF,22,0))</f>
        <v>#N/A</v>
      </c>
      <c r="AF77" s="16" t="e">
        <f>IFERROR(VLOOKUP(B77,ERP!D:AA,24,0),VLOOKUP(AH77,ERP!D:AF,24,0))</f>
        <v>#N/A</v>
      </c>
      <c r="AG77" s="16" t="s">
        <v>44</v>
      </c>
      <c r="AH77" s="16" t="str">
        <f>IFERROR(VLOOKUP(AG77,ERP!A:D,4,0),"")</f>
        <v/>
      </c>
      <c r="AI77" s="17"/>
      <c r="AJ77" s="17"/>
      <c r="AK77" s="17"/>
    </row>
    <row r="78" spans="1:37" ht="15.75" customHeight="1" x14ac:dyDescent="0.2">
      <c r="A78" s="10" t="str">
        <f>IFERROR(IF(VLOOKUP(B78,ERP!D:D,1,0)=B78,"Rapproché","Non rapproché"),"Non rapproché")</f>
        <v>Non rapproché</v>
      </c>
      <c r="B78" s="10" t="e">
        <f>IFERROR(VLOOKUP(F78,ERP!A:D,4,0),VLOOKUP(F78,ERP!B:D,3,0))</f>
        <v>#N/A</v>
      </c>
      <c r="C78" s="11">
        <v>75</v>
      </c>
      <c r="D78" s="11" t="s">
        <v>37</v>
      </c>
      <c r="E78" s="11">
        <v>75102</v>
      </c>
      <c r="F78" s="11">
        <v>1020039688</v>
      </c>
      <c r="G78" s="11" t="s">
        <v>46</v>
      </c>
      <c r="H78" s="11" t="s">
        <v>51</v>
      </c>
      <c r="I78" s="11"/>
      <c r="J78" s="11">
        <v>1</v>
      </c>
      <c r="K78" s="11">
        <v>17001</v>
      </c>
      <c r="L78" s="11">
        <v>82</v>
      </c>
      <c r="M78" s="11" t="s">
        <v>40</v>
      </c>
      <c r="N78" s="11">
        <v>1</v>
      </c>
      <c r="O78" s="11" t="s">
        <v>48</v>
      </c>
      <c r="P78" s="11"/>
      <c r="Q78" s="3">
        <v>22</v>
      </c>
      <c r="R78" s="11" t="s">
        <v>54</v>
      </c>
      <c r="S78" s="12"/>
      <c r="T78" s="12">
        <v>1979</v>
      </c>
      <c r="U78" s="12"/>
      <c r="V78" s="12"/>
      <c r="W78" s="12"/>
      <c r="X78" s="12"/>
      <c r="Y78" s="12"/>
      <c r="Z78" s="13" t="s">
        <v>49</v>
      </c>
      <c r="AA78" s="18">
        <v>0.62</v>
      </c>
      <c r="AB78" s="18"/>
      <c r="AC78" s="15"/>
      <c r="AD78" s="16" t="e">
        <f>IFERROR(VLOOKUP(B78,ERP!D:AA,20,0),VLOOKUP(AH78,ERP!D:AF,20,0))</f>
        <v>#N/A</v>
      </c>
      <c r="AE78" s="16" t="e">
        <f>IFERROR(VLOOKUP(B78,ERP!D:AA,22,0),VLOOKUP(AH78,ERP!D:AF,22,0))</f>
        <v>#N/A</v>
      </c>
      <c r="AF78" s="16" t="e">
        <f>IFERROR(VLOOKUP(B78,ERP!D:AA,24,0),VLOOKUP(AH78,ERP!D:AF,24,0))</f>
        <v>#N/A</v>
      </c>
      <c r="AG78" s="16" t="s">
        <v>44</v>
      </c>
      <c r="AH78" s="16" t="str">
        <f>IFERROR(VLOOKUP(AG78,ERP!A:D,4,0),"")</f>
        <v/>
      </c>
      <c r="AI78" s="17"/>
      <c r="AJ78" s="17"/>
      <c r="AK78" s="17"/>
    </row>
    <row r="79" spans="1:37" ht="15.75" customHeight="1" x14ac:dyDescent="0.2">
      <c r="A79" s="10" t="str">
        <f>IFERROR(IF(VLOOKUP(B79,ERP!D:D,1,0)=B79,"Rapproché","Non rapproché"),"Non rapproché")</f>
        <v>Non rapproché</v>
      </c>
      <c r="B79" s="10" t="e">
        <f>IFERROR(VLOOKUP(F79,ERP!A:D,4,0),VLOOKUP(F79,ERP!B:D,3,0))</f>
        <v>#N/A</v>
      </c>
      <c r="C79" s="11">
        <v>75</v>
      </c>
      <c r="D79" s="11" t="s">
        <v>37</v>
      </c>
      <c r="E79" s="11">
        <v>75102</v>
      </c>
      <c r="F79" s="11">
        <v>1020039689</v>
      </c>
      <c r="G79" s="11" t="s">
        <v>46</v>
      </c>
      <c r="H79" s="11" t="s">
        <v>51</v>
      </c>
      <c r="I79" s="11"/>
      <c r="J79" s="11">
        <v>1</v>
      </c>
      <c r="K79" s="11">
        <v>18001</v>
      </c>
      <c r="L79" s="11">
        <v>82</v>
      </c>
      <c r="M79" s="11" t="s">
        <v>40</v>
      </c>
      <c r="N79" s="11">
        <v>1</v>
      </c>
      <c r="O79" s="11" t="s">
        <v>48</v>
      </c>
      <c r="P79" s="11"/>
      <c r="Q79" s="3">
        <v>22</v>
      </c>
      <c r="R79" s="11" t="s">
        <v>54</v>
      </c>
      <c r="S79" s="12"/>
      <c r="T79" s="12">
        <v>1979</v>
      </c>
      <c r="U79" s="12"/>
      <c r="V79" s="12"/>
      <c r="W79" s="12"/>
      <c r="X79" s="12"/>
      <c r="Y79" s="12"/>
      <c r="Z79" s="13" t="s">
        <v>49</v>
      </c>
      <c r="AA79" s="14">
        <v>0.62</v>
      </c>
      <c r="AB79" s="14"/>
      <c r="AC79" s="15"/>
      <c r="AD79" s="16" t="e">
        <f>IFERROR(VLOOKUP(B79,ERP!D:AA,20,0),VLOOKUP(AH79,ERP!D:AF,20,0))</f>
        <v>#N/A</v>
      </c>
      <c r="AE79" s="16" t="e">
        <f>IFERROR(VLOOKUP(B79,ERP!D:AA,22,0),VLOOKUP(AH79,ERP!D:AF,22,0))</f>
        <v>#N/A</v>
      </c>
      <c r="AF79" s="16" t="e">
        <f>IFERROR(VLOOKUP(B79,ERP!D:AA,24,0),VLOOKUP(AH79,ERP!D:AF,24,0))</f>
        <v>#N/A</v>
      </c>
      <c r="AG79" s="16" t="s">
        <v>44</v>
      </c>
      <c r="AH79" s="16" t="str">
        <f>IFERROR(VLOOKUP(AG79,ERP!A:D,4,0),"")</f>
        <v/>
      </c>
      <c r="AI79" s="17"/>
      <c r="AJ79" s="17"/>
      <c r="AK79" s="17"/>
    </row>
    <row r="80" spans="1:37" ht="15.75" customHeight="1" x14ac:dyDescent="0.2">
      <c r="A80" s="10" t="str">
        <f>IFERROR(IF(VLOOKUP(B80,ERP!D:D,1,0)=B80,"Rapproché","Non rapproché"),"Non rapproché")</f>
        <v>Non rapproché</v>
      </c>
      <c r="B80" s="10" t="e">
        <f>IFERROR(VLOOKUP(F80,ERP!A:D,4,0),VLOOKUP(F80,ERP!B:D,3,0))</f>
        <v>#N/A</v>
      </c>
      <c r="C80" s="11">
        <v>75</v>
      </c>
      <c r="D80" s="11" t="s">
        <v>37</v>
      </c>
      <c r="E80" s="11">
        <v>75102</v>
      </c>
      <c r="F80" s="11">
        <v>1020039690</v>
      </c>
      <c r="G80" s="11" t="s">
        <v>46</v>
      </c>
      <c r="H80" s="11" t="s">
        <v>51</v>
      </c>
      <c r="I80" s="11"/>
      <c r="J80" s="11">
        <v>1</v>
      </c>
      <c r="K80" s="11">
        <v>19001</v>
      </c>
      <c r="L80" s="11">
        <v>82</v>
      </c>
      <c r="M80" s="11" t="s">
        <v>40</v>
      </c>
      <c r="N80" s="11">
        <v>1</v>
      </c>
      <c r="O80" s="11" t="s">
        <v>48</v>
      </c>
      <c r="P80" s="11"/>
      <c r="Q80" s="3">
        <v>22</v>
      </c>
      <c r="R80" s="11" t="s">
        <v>54</v>
      </c>
      <c r="S80" s="12"/>
      <c r="T80" s="12">
        <v>1979</v>
      </c>
      <c r="U80" s="12"/>
      <c r="V80" s="12"/>
      <c r="W80" s="12"/>
      <c r="X80" s="12"/>
      <c r="Y80" s="12"/>
      <c r="Z80" s="13" t="s">
        <v>49</v>
      </c>
      <c r="AA80" s="14">
        <v>0.62</v>
      </c>
      <c r="AB80" s="14"/>
      <c r="AC80" s="15"/>
      <c r="AD80" s="16" t="e">
        <f>IFERROR(VLOOKUP(B80,ERP!D:AA,20,0),VLOOKUP(AH80,ERP!D:AF,20,0))</f>
        <v>#N/A</v>
      </c>
      <c r="AE80" s="16" t="e">
        <f>IFERROR(VLOOKUP(B80,ERP!D:AA,22,0),VLOOKUP(AH80,ERP!D:AF,22,0))</f>
        <v>#N/A</v>
      </c>
      <c r="AF80" s="16" t="e">
        <f>IFERROR(VLOOKUP(B80,ERP!D:AA,24,0),VLOOKUP(AH80,ERP!D:AF,24,0))</f>
        <v>#N/A</v>
      </c>
      <c r="AG80" s="16" t="s">
        <v>44</v>
      </c>
      <c r="AH80" s="16" t="str">
        <f>IFERROR(VLOOKUP(AG80,ERP!A:D,4,0),"")</f>
        <v/>
      </c>
      <c r="AI80" s="17"/>
      <c r="AJ80" s="17"/>
      <c r="AK80" s="17"/>
    </row>
    <row r="81" spans="1:37" ht="15.75" customHeight="1" x14ac:dyDescent="0.2">
      <c r="A81" s="10" t="str">
        <f>IFERROR(IF(VLOOKUP(B81,ERP!D:D,1,0)=B81,"Rapproché","Non rapproché"),"Non rapproché")</f>
        <v>Non rapproché</v>
      </c>
      <c r="B81" s="10" t="e">
        <f>IFERROR(VLOOKUP(F81,ERP!A:D,4,0),VLOOKUP(F81,ERP!B:D,3,0))</f>
        <v>#N/A</v>
      </c>
      <c r="C81" s="11">
        <v>75</v>
      </c>
      <c r="D81" s="11" t="s">
        <v>37</v>
      </c>
      <c r="E81" s="11">
        <v>75102</v>
      </c>
      <c r="F81" s="11">
        <v>1020039691</v>
      </c>
      <c r="G81" s="11" t="s">
        <v>46</v>
      </c>
      <c r="H81" s="11" t="s">
        <v>51</v>
      </c>
      <c r="I81" s="11"/>
      <c r="J81" s="11">
        <v>1</v>
      </c>
      <c r="K81" s="11">
        <v>20001</v>
      </c>
      <c r="L81" s="11">
        <v>82</v>
      </c>
      <c r="M81" s="11" t="s">
        <v>40</v>
      </c>
      <c r="N81" s="11">
        <v>1</v>
      </c>
      <c r="O81" s="11" t="s">
        <v>48</v>
      </c>
      <c r="P81" s="11"/>
      <c r="Q81" s="3">
        <v>22</v>
      </c>
      <c r="R81" s="11" t="s">
        <v>54</v>
      </c>
      <c r="S81" s="12"/>
      <c r="T81" s="12">
        <v>1979</v>
      </c>
      <c r="U81" s="12"/>
      <c r="V81" s="12"/>
      <c r="W81" s="12"/>
      <c r="X81" s="12"/>
      <c r="Y81" s="12"/>
      <c r="Z81" s="13" t="s">
        <v>49</v>
      </c>
      <c r="AA81" s="14">
        <v>0.62</v>
      </c>
      <c r="AB81" s="14"/>
      <c r="AC81" s="15"/>
      <c r="AD81" s="16" t="e">
        <f>IFERROR(VLOOKUP(B81,ERP!D:AA,20,0),VLOOKUP(AH81,ERP!D:AF,20,0))</f>
        <v>#N/A</v>
      </c>
      <c r="AE81" s="16" t="e">
        <f>IFERROR(VLOOKUP(B81,ERP!D:AA,22,0),VLOOKUP(AH81,ERP!D:AF,22,0))</f>
        <v>#N/A</v>
      </c>
      <c r="AF81" s="16" t="e">
        <f>IFERROR(VLOOKUP(B81,ERP!D:AA,24,0),VLOOKUP(AH81,ERP!D:AF,24,0))</f>
        <v>#N/A</v>
      </c>
      <c r="AG81" s="16" t="s">
        <v>44</v>
      </c>
      <c r="AH81" s="16" t="str">
        <f>IFERROR(VLOOKUP(AG81,ERP!A:D,4,0),"")</f>
        <v/>
      </c>
      <c r="AI81" s="17"/>
      <c r="AJ81" s="17"/>
      <c r="AK81" s="17"/>
    </row>
    <row r="82" spans="1:37" ht="15.75" customHeight="1" x14ac:dyDescent="0.2">
      <c r="A82" s="10" t="str">
        <f>IFERROR(IF(VLOOKUP(B82,ERP!D:D,1,0)=B82,"Rapproché","Non rapproché"),"Non rapproché")</f>
        <v>Non rapproché</v>
      </c>
      <c r="B82" s="10" t="e">
        <f>IFERROR(VLOOKUP(F82,ERP!A:D,4,0),VLOOKUP(F82,ERP!B:D,3,0))</f>
        <v>#N/A</v>
      </c>
      <c r="C82" s="11">
        <v>75</v>
      </c>
      <c r="D82" s="11" t="s">
        <v>37</v>
      </c>
      <c r="E82" s="11">
        <v>75102</v>
      </c>
      <c r="F82" s="11">
        <v>1020039692</v>
      </c>
      <c r="G82" s="11" t="s">
        <v>46</v>
      </c>
      <c r="H82" s="11" t="s">
        <v>51</v>
      </c>
      <c r="I82" s="11"/>
      <c r="J82" s="11">
        <v>1</v>
      </c>
      <c r="K82" s="11">
        <v>21001</v>
      </c>
      <c r="L82" s="11">
        <v>82</v>
      </c>
      <c r="M82" s="11" t="s">
        <v>40</v>
      </c>
      <c r="N82" s="11">
        <v>1</v>
      </c>
      <c r="O82" s="11" t="s">
        <v>48</v>
      </c>
      <c r="P82" s="11"/>
      <c r="Q82" s="3">
        <v>22</v>
      </c>
      <c r="R82" s="11" t="s">
        <v>54</v>
      </c>
      <c r="S82" s="12"/>
      <c r="T82" s="12">
        <v>1979</v>
      </c>
      <c r="U82" s="12"/>
      <c r="V82" s="12"/>
      <c r="W82" s="12"/>
      <c r="X82" s="12"/>
      <c r="Y82" s="12"/>
      <c r="Z82" s="13" t="s">
        <v>49</v>
      </c>
      <c r="AA82" s="14">
        <v>0.62</v>
      </c>
      <c r="AB82" s="14"/>
      <c r="AC82" s="15"/>
      <c r="AD82" s="16" t="e">
        <f>IFERROR(VLOOKUP(B82,ERP!D:AA,20,0),VLOOKUP(AH82,ERP!D:AF,20,0))</f>
        <v>#N/A</v>
      </c>
      <c r="AE82" s="16" t="e">
        <f>IFERROR(VLOOKUP(B82,ERP!D:AA,22,0),VLOOKUP(AH82,ERP!D:AF,22,0))</f>
        <v>#N/A</v>
      </c>
      <c r="AF82" s="16" t="e">
        <f>IFERROR(VLOOKUP(B82,ERP!D:AA,24,0),VLOOKUP(AH82,ERP!D:AF,24,0))</f>
        <v>#N/A</v>
      </c>
      <c r="AG82" s="16" t="s">
        <v>44</v>
      </c>
      <c r="AH82" s="16" t="str">
        <f>IFERROR(VLOOKUP(AG82,ERP!A:D,4,0),"")</f>
        <v/>
      </c>
      <c r="AI82" s="17"/>
      <c r="AJ82" s="17"/>
      <c r="AK82" s="17"/>
    </row>
    <row r="83" spans="1:37" ht="15.75" customHeight="1" x14ac:dyDescent="0.2">
      <c r="A83" s="10" t="str">
        <f>IFERROR(IF(VLOOKUP(B83,ERP!D:D,1,0)=B83,"Rapproché","Non rapproché"),"Non rapproché")</f>
        <v>Non rapproché</v>
      </c>
      <c r="B83" s="10" t="e">
        <f>IFERROR(VLOOKUP(F83,ERP!A:D,4,0),VLOOKUP(F83,ERP!B:D,3,0))</f>
        <v>#N/A</v>
      </c>
      <c r="C83" s="11">
        <v>75</v>
      </c>
      <c r="D83" s="11" t="s">
        <v>37</v>
      </c>
      <c r="E83" s="11">
        <v>75102</v>
      </c>
      <c r="F83" s="11">
        <v>1020039693</v>
      </c>
      <c r="G83" s="11" t="s">
        <v>46</v>
      </c>
      <c r="H83" s="11" t="s">
        <v>51</v>
      </c>
      <c r="I83" s="11"/>
      <c r="J83" s="11">
        <v>1</v>
      </c>
      <c r="K83" s="11">
        <v>22001</v>
      </c>
      <c r="L83" s="11">
        <v>82</v>
      </c>
      <c r="M83" s="11" t="s">
        <v>40</v>
      </c>
      <c r="N83" s="11">
        <v>1</v>
      </c>
      <c r="O83" s="11" t="s">
        <v>48</v>
      </c>
      <c r="P83" s="11"/>
      <c r="Q83" s="3">
        <v>22</v>
      </c>
      <c r="R83" s="11" t="s">
        <v>54</v>
      </c>
      <c r="S83" s="12"/>
      <c r="T83" s="12">
        <v>1979</v>
      </c>
      <c r="U83" s="12"/>
      <c r="V83" s="12"/>
      <c r="W83" s="12"/>
      <c r="X83" s="12"/>
      <c r="Y83" s="12"/>
      <c r="Z83" s="13" t="s">
        <v>49</v>
      </c>
      <c r="AA83" s="14">
        <v>0.62</v>
      </c>
      <c r="AB83" s="14"/>
      <c r="AC83" s="15"/>
      <c r="AD83" s="16" t="e">
        <f>IFERROR(VLOOKUP(B83,ERP!D:AA,20,0),VLOOKUP(AH83,ERP!D:AF,20,0))</f>
        <v>#N/A</v>
      </c>
      <c r="AE83" s="16" t="e">
        <f>IFERROR(VLOOKUP(B83,ERP!D:AA,22,0),VLOOKUP(AH83,ERP!D:AF,22,0))</f>
        <v>#N/A</v>
      </c>
      <c r="AF83" s="16" t="e">
        <f>IFERROR(VLOOKUP(B83,ERP!D:AA,24,0),VLOOKUP(AH83,ERP!D:AF,24,0))</f>
        <v>#N/A</v>
      </c>
      <c r="AG83" s="16" t="s">
        <v>44</v>
      </c>
      <c r="AH83" s="16" t="str">
        <f>IFERROR(VLOOKUP(AG83,ERP!A:D,4,0),"")</f>
        <v/>
      </c>
      <c r="AI83" s="17"/>
      <c r="AJ83" s="17"/>
      <c r="AK83" s="17"/>
    </row>
    <row r="84" spans="1:37" ht="15.75" customHeight="1" x14ac:dyDescent="0.2">
      <c r="A84" s="10" t="str">
        <f>IFERROR(IF(VLOOKUP(B84,ERP!D:D,1,0)=B84,"Rapproché","Non rapproché"),"Non rapproché")</f>
        <v>Non rapproché</v>
      </c>
      <c r="B84" s="10" t="e">
        <f>IFERROR(VLOOKUP(F84,ERP!A:D,4,0),VLOOKUP(F84,ERP!B:D,3,0))</f>
        <v>#N/A</v>
      </c>
      <c r="C84" s="11">
        <v>75</v>
      </c>
      <c r="D84" s="11" t="s">
        <v>37</v>
      </c>
      <c r="E84" s="11">
        <v>75102</v>
      </c>
      <c r="F84" s="11">
        <v>1020039694</v>
      </c>
      <c r="G84" s="11" t="s">
        <v>46</v>
      </c>
      <c r="H84" s="11" t="s">
        <v>51</v>
      </c>
      <c r="I84" s="11"/>
      <c r="J84" s="11">
        <v>1</v>
      </c>
      <c r="K84" s="11">
        <v>23001</v>
      </c>
      <c r="L84" s="11">
        <v>82</v>
      </c>
      <c r="M84" s="11" t="s">
        <v>40</v>
      </c>
      <c r="N84" s="11">
        <v>1</v>
      </c>
      <c r="O84" s="11" t="s">
        <v>48</v>
      </c>
      <c r="P84" s="11"/>
      <c r="Q84" s="3">
        <v>22</v>
      </c>
      <c r="R84" s="11" t="s">
        <v>54</v>
      </c>
      <c r="S84" s="12"/>
      <c r="T84" s="12">
        <v>1979</v>
      </c>
      <c r="U84" s="12"/>
      <c r="V84" s="12"/>
      <c r="W84" s="12"/>
      <c r="X84" s="12"/>
      <c r="Y84" s="12"/>
      <c r="Z84" s="13" t="s">
        <v>49</v>
      </c>
      <c r="AA84" s="14">
        <v>0.62</v>
      </c>
      <c r="AB84" s="14"/>
      <c r="AC84" s="15"/>
      <c r="AD84" s="16" t="e">
        <f>IFERROR(VLOOKUP(B84,ERP!D:AA,20,0),VLOOKUP(AH84,ERP!D:AF,20,0))</f>
        <v>#N/A</v>
      </c>
      <c r="AE84" s="16" t="e">
        <f>IFERROR(VLOOKUP(B84,ERP!D:AA,22,0),VLOOKUP(AH84,ERP!D:AF,22,0))</f>
        <v>#N/A</v>
      </c>
      <c r="AF84" s="16" t="e">
        <f>IFERROR(VLOOKUP(B84,ERP!D:AA,24,0),VLOOKUP(AH84,ERP!D:AF,24,0))</f>
        <v>#N/A</v>
      </c>
      <c r="AG84" s="16" t="s">
        <v>44</v>
      </c>
      <c r="AH84" s="16" t="str">
        <f>IFERROR(VLOOKUP(AG84,ERP!A:D,4,0),"")</f>
        <v/>
      </c>
      <c r="AI84" s="17"/>
      <c r="AJ84" s="17"/>
      <c r="AK84" s="17"/>
    </row>
    <row r="85" spans="1:37" ht="15.75" customHeight="1" x14ac:dyDescent="0.2">
      <c r="A85" s="10" t="str">
        <f>IFERROR(IF(VLOOKUP(B85,ERP!D:D,1,0)=B85,"Rapproché","Non rapproché"),"Non rapproché")</f>
        <v>Non rapproché</v>
      </c>
      <c r="B85" s="10" t="e">
        <f>IFERROR(VLOOKUP(F85,ERP!A:D,4,0),VLOOKUP(F85,ERP!B:D,3,0))</f>
        <v>#N/A</v>
      </c>
      <c r="C85" s="11">
        <v>75</v>
      </c>
      <c r="D85" s="11" t="s">
        <v>37</v>
      </c>
      <c r="E85" s="11">
        <v>75102</v>
      </c>
      <c r="F85" s="11">
        <v>1020039695</v>
      </c>
      <c r="G85" s="11" t="s">
        <v>46</v>
      </c>
      <c r="H85" s="11" t="s">
        <v>51</v>
      </c>
      <c r="I85" s="11"/>
      <c r="J85" s="11">
        <v>1</v>
      </c>
      <c r="K85" s="11">
        <v>24001</v>
      </c>
      <c r="L85" s="11">
        <v>82</v>
      </c>
      <c r="M85" s="11" t="s">
        <v>40</v>
      </c>
      <c r="N85" s="11">
        <v>1</v>
      </c>
      <c r="O85" s="11" t="s">
        <v>48</v>
      </c>
      <c r="P85" s="11"/>
      <c r="Q85" s="3">
        <v>22</v>
      </c>
      <c r="R85" s="11" t="s">
        <v>54</v>
      </c>
      <c r="S85" s="12"/>
      <c r="T85" s="12">
        <v>1979</v>
      </c>
      <c r="U85" s="12"/>
      <c r="V85" s="12"/>
      <c r="W85" s="12"/>
      <c r="X85" s="12"/>
      <c r="Y85" s="12"/>
      <c r="Z85" s="13" t="s">
        <v>49</v>
      </c>
      <c r="AA85" s="14">
        <v>0.63</v>
      </c>
      <c r="AB85" s="14"/>
      <c r="AC85" s="15"/>
      <c r="AD85" s="16" t="e">
        <f>IFERROR(VLOOKUP(B85,ERP!D:AA,20,0),VLOOKUP(AH85,ERP!D:AF,20,0))</f>
        <v>#N/A</v>
      </c>
      <c r="AE85" s="16" t="e">
        <f>IFERROR(VLOOKUP(B85,ERP!D:AA,22,0),VLOOKUP(AH85,ERP!D:AF,22,0))</f>
        <v>#N/A</v>
      </c>
      <c r="AF85" s="16" t="e">
        <f>IFERROR(VLOOKUP(B85,ERP!D:AA,24,0),VLOOKUP(AH85,ERP!D:AF,24,0))</f>
        <v>#N/A</v>
      </c>
      <c r="AG85" s="16" t="s">
        <v>44</v>
      </c>
      <c r="AH85" s="16" t="str">
        <f>IFERROR(VLOOKUP(AG85,ERP!A:D,4,0),"")</f>
        <v/>
      </c>
      <c r="AI85" s="17"/>
      <c r="AJ85" s="17"/>
      <c r="AK85" s="17"/>
    </row>
    <row r="86" spans="1:37" ht="15.75" customHeight="1" x14ac:dyDescent="0.2">
      <c r="A86" s="10" t="str">
        <f>IFERROR(IF(VLOOKUP(B86,ERP!D:D,1,0)=B86,"Rapproché","Non rapproché"),"Non rapproché")</f>
        <v>Non rapproché</v>
      </c>
      <c r="B86" s="10" t="e">
        <f>IFERROR(VLOOKUP(F86,ERP!A:D,4,0),VLOOKUP(F86,ERP!B:D,3,0))</f>
        <v>#N/A</v>
      </c>
      <c r="C86" s="11">
        <v>75</v>
      </c>
      <c r="D86" s="11" t="s">
        <v>37</v>
      </c>
      <c r="E86" s="11">
        <v>75102</v>
      </c>
      <c r="F86" s="11">
        <v>1020039696</v>
      </c>
      <c r="G86" s="11" t="s">
        <v>46</v>
      </c>
      <c r="H86" s="11" t="s">
        <v>51</v>
      </c>
      <c r="I86" s="11"/>
      <c r="J86" s="11">
        <v>1</v>
      </c>
      <c r="K86" s="11">
        <v>25001</v>
      </c>
      <c r="L86" s="11">
        <v>82</v>
      </c>
      <c r="M86" s="11" t="s">
        <v>40</v>
      </c>
      <c r="N86" s="11">
        <v>1</v>
      </c>
      <c r="O86" s="11" t="s">
        <v>48</v>
      </c>
      <c r="P86" s="11"/>
      <c r="Q86" s="3">
        <v>22</v>
      </c>
      <c r="R86" s="11" t="s">
        <v>54</v>
      </c>
      <c r="S86" s="21"/>
      <c r="T86" s="21">
        <v>1979</v>
      </c>
      <c r="U86" s="21"/>
      <c r="V86" s="21"/>
      <c r="W86" s="21"/>
      <c r="X86" s="21"/>
      <c r="Y86" s="21"/>
      <c r="Z86" s="13" t="s">
        <v>49</v>
      </c>
      <c r="AA86" s="14">
        <v>0.62</v>
      </c>
      <c r="AB86" s="14"/>
      <c r="AC86" s="22"/>
      <c r="AD86" s="16" t="e">
        <f>IFERROR(VLOOKUP(B86,ERP!D:AA,20,0),VLOOKUP(AH86,ERP!D:AF,20,0))</f>
        <v>#N/A</v>
      </c>
      <c r="AE86" s="16" t="e">
        <f>IFERROR(VLOOKUP(B86,ERP!D:AA,22,0),VLOOKUP(AH86,ERP!D:AF,22,0))</f>
        <v>#N/A</v>
      </c>
      <c r="AF86" s="16" t="e">
        <f>IFERROR(VLOOKUP(B86,ERP!D:AA,24,0),VLOOKUP(AH86,ERP!D:AF,24,0))</f>
        <v>#N/A</v>
      </c>
      <c r="AG86" s="16" t="s">
        <v>44</v>
      </c>
      <c r="AH86" s="16" t="str">
        <f>IFERROR(VLOOKUP(AG86,ERP!A:D,4,0),"")</f>
        <v/>
      </c>
      <c r="AI86" s="17"/>
      <c r="AJ86" s="17"/>
      <c r="AK86" s="17"/>
    </row>
    <row r="87" spans="1:37" ht="15.75" customHeight="1" x14ac:dyDescent="0.2">
      <c r="A87" s="10" t="str">
        <f>IFERROR(IF(VLOOKUP(B87,ERP!D:D,1,0)=B87,"Rapproché","Non rapproché"),"Non rapproché")</f>
        <v>Rapproché</v>
      </c>
      <c r="B87" s="10">
        <f>IFERROR(VLOOKUP(F87,ERP!A:D,4,0),VLOOKUP(F87,ERP!B:D,3,0))</f>
        <v>148421</v>
      </c>
      <c r="C87" s="11">
        <v>75</v>
      </c>
      <c r="D87" s="11" t="s">
        <v>37</v>
      </c>
      <c r="E87" s="11">
        <v>75102</v>
      </c>
      <c r="F87" s="11">
        <v>1020039698</v>
      </c>
      <c r="G87" s="11" t="s">
        <v>46</v>
      </c>
      <c r="H87" s="11" t="s">
        <v>45</v>
      </c>
      <c r="I87" s="11">
        <v>34</v>
      </c>
      <c r="J87" s="11">
        <v>85</v>
      </c>
      <c r="K87" s="11">
        <v>1002</v>
      </c>
      <c r="L87" s="11">
        <v>0</v>
      </c>
      <c r="M87" s="11" t="s">
        <v>56</v>
      </c>
      <c r="N87" s="11">
        <v>1</v>
      </c>
      <c r="O87" s="11" t="s">
        <v>48</v>
      </c>
      <c r="P87" s="11"/>
      <c r="Q87" s="3">
        <v>22</v>
      </c>
      <c r="R87" s="11"/>
      <c r="S87" s="12"/>
      <c r="T87" s="12">
        <v>1979</v>
      </c>
      <c r="U87" s="12"/>
      <c r="V87" s="12"/>
      <c r="W87" s="12"/>
      <c r="X87" s="12"/>
      <c r="Y87" s="12"/>
      <c r="Z87" s="13" t="s">
        <v>49</v>
      </c>
      <c r="AA87" s="18">
        <v>190.84</v>
      </c>
      <c r="AB87" s="18"/>
      <c r="AC87" s="15"/>
      <c r="AD87" s="16">
        <f>IFERROR(VLOOKUP(B87,ERP!D:AA,20,0),VLOOKUP(AH87,ERP!D:AF,20,0))</f>
        <v>1</v>
      </c>
      <c r="AE87" s="16" t="str">
        <f>IFERROR(VLOOKUP(B87,ERP!D:AA,22,0),VLOOKUP(AH87,ERP!D:AF,22,0))</f>
        <v>02MO</v>
      </c>
      <c r="AF87" s="16" t="str">
        <f>IFERROR(VLOOKUP(B87,ERP!D:AA,24,0),VLOOKUP(AH87,ERP!D:AF,24,0))</f>
        <v>COUR</v>
      </c>
      <c r="AG87" s="16" t="s">
        <v>44</v>
      </c>
      <c r="AH87" s="16" t="str">
        <f>IFERROR(VLOOKUP(AG87,ERP!A:D,4,0),"")</f>
        <v/>
      </c>
      <c r="AI87" s="17"/>
      <c r="AJ87" s="17"/>
      <c r="AK87" s="17"/>
    </row>
    <row r="88" spans="1:37" ht="15.75" customHeight="1" x14ac:dyDescent="0.2">
      <c r="A88" s="10" t="str">
        <f>IFERROR(IF(VLOOKUP(B88,ERP!D:D,1,0)=B88,"Rapproché","Non rapproché"),"Non rapproché")</f>
        <v>Rapproché</v>
      </c>
      <c r="B88" s="10">
        <f>IFERROR(VLOOKUP(F88,ERP!A:D,4,0),VLOOKUP(F88,ERP!B:D,3,0))</f>
        <v>148422</v>
      </c>
      <c r="C88" s="11">
        <v>75</v>
      </c>
      <c r="D88" s="11" t="s">
        <v>37</v>
      </c>
      <c r="E88" s="11">
        <v>75102</v>
      </c>
      <c r="F88" s="11">
        <v>1020039699</v>
      </c>
      <c r="G88" s="11" t="s">
        <v>46</v>
      </c>
      <c r="H88" s="11" t="s">
        <v>45</v>
      </c>
      <c r="I88" s="11">
        <v>46</v>
      </c>
      <c r="J88" s="11">
        <v>101</v>
      </c>
      <c r="K88" s="11">
        <v>1001</v>
      </c>
      <c r="L88" s="11">
        <v>1</v>
      </c>
      <c r="M88" s="11" t="s">
        <v>56</v>
      </c>
      <c r="N88" s="11">
        <v>1</v>
      </c>
      <c r="O88" s="11" t="s">
        <v>48</v>
      </c>
      <c r="P88" s="11"/>
      <c r="Q88" s="3">
        <v>22</v>
      </c>
      <c r="R88" s="11"/>
      <c r="S88" s="12"/>
      <c r="T88" s="12">
        <v>1979</v>
      </c>
      <c r="U88" s="12"/>
      <c r="V88" s="12"/>
      <c r="W88" s="12"/>
      <c r="X88" s="12"/>
      <c r="Y88" s="12"/>
      <c r="Z88" s="13" t="s">
        <v>49</v>
      </c>
      <c r="AA88" s="18">
        <v>226.85</v>
      </c>
      <c r="AB88" s="18"/>
      <c r="AC88" s="15"/>
      <c r="AD88" s="16">
        <f>IFERROR(VLOOKUP(B88,ERP!D:AA,20,0),VLOOKUP(AH88,ERP!D:AF,20,0))</f>
        <v>1</v>
      </c>
      <c r="AE88" s="16" t="str">
        <f>IFERROR(VLOOKUP(B88,ERP!D:AA,22,0),VLOOKUP(AH88,ERP!D:AF,22,0))</f>
        <v>02MO</v>
      </c>
      <c r="AF88" s="16" t="str">
        <f>IFERROR(VLOOKUP(B88,ERP!D:AA,24,0),VLOOKUP(AH88,ERP!D:AF,24,0))</f>
        <v>COUR</v>
      </c>
      <c r="AG88" s="16" t="s">
        <v>44</v>
      </c>
      <c r="AH88" s="16" t="str">
        <f>IFERROR(VLOOKUP(AG88,ERP!A:D,4,0),"")</f>
        <v/>
      </c>
      <c r="AI88" s="17"/>
      <c r="AJ88" s="17"/>
      <c r="AK88" s="17"/>
    </row>
    <row r="89" spans="1:37" ht="15.75" customHeight="1" x14ac:dyDescent="0.2">
      <c r="A89" s="10" t="str">
        <f>IFERROR(IF(VLOOKUP(B89,ERP!D:D,1,0)=B89,"Rapproché","Non rapproché"),"Non rapproché")</f>
        <v>Rapproché</v>
      </c>
      <c r="B89" s="10">
        <f>IFERROR(VLOOKUP(F89,ERP!A:D,4,0),VLOOKUP(F89,ERP!B:D,3,0))</f>
        <v>148423</v>
      </c>
      <c r="C89" s="11">
        <v>75</v>
      </c>
      <c r="D89" s="11" t="s">
        <v>37</v>
      </c>
      <c r="E89" s="11">
        <v>75102</v>
      </c>
      <c r="F89" s="11">
        <v>1020039700</v>
      </c>
      <c r="G89" s="11" t="s">
        <v>46</v>
      </c>
      <c r="H89" s="11" t="s">
        <v>45</v>
      </c>
      <c r="I89" s="11">
        <v>47</v>
      </c>
      <c r="J89" s="11">
        <v>105</v>
      </c>
      <c r="K89" s="11">
        <v>1001</v>
      </c>
      <c r="L89" s="11">
        <v>2</v>
      </c>
      <c r="M89" s="11" t="s">
        <v>56</v>
      </c>
      <c r="N89" s="11">
        <v>1</v>
      </c>
      <c r="O89" s="11" t="s">
        <v>48</v>
      </c>
      <c r="P89" s="11"/>
      <c r="Q89" s="3">
        <v>22</v>
      </c>
      <c r="R89" s="11"/>
      <c r="S89" s="12"/>
      <c r="T89" s="12">
        <v>1979</v>
      </c>
      <c r="U89" s="12"/>
      <c r="V89" s="12"/>
      <c r="W89" s="12"/>
      <c r="X89" s="12"/>
      <c r="Y89" s="12"/>
      <c r="Z89" s="13" t="s">
        <v>49</v>
      </c>
      <c r="AA89" s="18">
        <v>235.73</v>
      </c>
      <c r="AB89" s="18"/>
      <c r="AC89" s="15"/>
      <c r="AD89" s="16">
        <f>IFERROR(VLOOKUP(B89,ERP!D:AA,20,0),VLOOKUP(AH89,ERP!D:AF,20,0))</f>
        <v>1</v>
      </c>
      <c r="AE89" s="16" t="str">
        <f>IFERROR(VLOOKUP(B89,ERP!D:AA,22,0),VLOOKUP(AH89,ERP!D:AF,22,0))</f>
        <v>02MO</v>
      </c>
      <c r="AF89" s="16" t="str">
        <f>IFERROR(VLOOKUP(B89,ERP!D:AA,24,0),VLOOKUP(AH89,ERP!D:AF,24,0))</f>
        <v>COUR</v>
      </c>
      <c r="AG89" s="16" t="s">
        <v>44</v>
      </c>
      <c r="AH89" s="16" t="str">
        <f>IFERROR(VLOOKUP(AG89,ERP!A:D,4,0),"")</f>
        <v/>
      </c>
      <c r="AI89" s="17"/>
      <c r="AJ89" s="17"/>
      <c r="AK89" s="17"/>
    </row>
    <row r="90" spans="1:37" ht="15.75" customHeight="1" x14ac:dyDescent="0.2">
      <c r="A90" s="10" t="str">
        <f>IFERROR(IF(VLOOKUP(B90,ERP!D:D,1,0)=B90,"Rapproché","Non rapproché"),"Non rapproché")</f>
        <v>Rapproché</v>
      </c>
      <c r="B90" s="10">
        <f>IFERROR(VLOOKUP(F90,ERP!A:D,4,0),VLOOKUP(F90,ERP!B:D,3,0))</f>
        <v>148412</v>
      </c>
      <c r="C90" s="11">
        <v>75</v>
      </c>
      <c r="D90" s="11" t="s">
        <v>37</v>
      </c>
      <c r="E90" s="11">
        <v>75102</v>
      </c>
      <c r="F90" s="11">
        <v>1020039701</v>
      </c>
      <c r="G90" s="11" t="s">
        <v>46</v>
      </c>
      <c r="H90" s="11" t="s">
        <v>45</v>
      </c>
      <c r="I90" s="11">
        <v>47</v>
      </c>
      <c r="J90" s="11">
        <v>105</v>
      </c>
      <c r="K90" s="11">
        <v>1001</v>
      </c>
      <c r="L90" s="11">
        <v>3</v>
      </c>
      <c r="M90" s="11" t="s">
        <v>56</v>
      </c>
      <c r="N90" s="11">
        <v>1</v>
      </c>
      <c r="O90" s="11" t="s">
        <v>48</v>
      </c>
      <c r="P90" s="11"/>
      <c r="Q90" s="3">
        <v>22</v>
      </c>
      <c r="R90" s="11"/>
      <c r="S90" s="12"/>
      <c r="T90" s="12">
        <v>1979</v>
      </c>
      <c r="U90" s="12"/>
      <c r="V90" s="12"/>
      <c r="W90" s="12"/>
      <c r="X90" s="12"/>
      <c r="Y90" s="12"/>
      <c r="Z90" s="13" t="s">
        <v>49</v>
      </c>
      <c r="AA90" s="18">
        <v>235.73</v>
      </c>
      <c r="AB90" s="18"/>
      <c r="AC90" s="15"/>
      <c r="AD90" s="16">
        <f>IFERROR(VLOOKUP(B90,ERP!D:AA,20,0),VLOOKUP(AH90,ERP!D:AF,20,0))</f>
        <v>1</v>
      </c>
      <c r="AE90" s="16" t="str">
        <f>IFERROR(VLOOKUP(B90,ERP!D:AA,22,0),VLOOKUP(AH90,ERP!D:AF,22,0))</f>
        <v>02MO</v>
      </c>
      <c r="AF90" s="16" t="str">
        <f>IFERROR(VLOOKUP(B90,ERP!D:AA,24,0),VLOOKUP(AH90,ERP!D:AF,24,0))</f>
        <v>RUE</v>
      </c>
      <c r="AG90" s="16" t="s">
        <v>44</v>
      </c>
      <c r="AH90" s="16" t="str">
        <f>IFERROR(VLOOKUP(AG90,ERP!A:D,4,0),"")</f>
        <v/>
      </c>
      <c r="AI90" s="17"/>
      <c r="AJ90" s="17"/>
      <c r="AK90" s="17"/>
    </row>
    <row r="91" spans="1:37" ht="15.75" customHeight="1" x14ac:dyDescent="0.2">
      <c r="A91" s="10" t="str">
        <f>IFERROR(IF(VLOOKUP(B91,ERP!D:D,1,0)=B91,"Rapproché","Non rapproché"),"Non rapproché")</f>
        <v>Rapproché</v>
      </c>
      <c r="B91" s="10">
        <f>IFERROR(VLOOKUP(F91,ERP!A:D,4,0),VLOOKUP(F91,ERP!B:D,3,0))</f>
        <v>148425</v>
      </c>
      <c r="C91" s="11">
        <v>75</v>
      </c>
      <c r="D91" s="11" t="s">
        <v>37</v>
      </c>
      <c r="E91" s="11">
        <v>75102</v>
      </c>
      <c r="F91" s="11">
        <v>1020039702</v>
      </c>
      <c r="G91" s="11" t="s">
        <v>46</v>
      </c>
      <c r="H91" s="11" t="s">
        <v>45</v>
      </c>
      <c r="I91" s="11">
        <v>47</v>
      </c>
      <c r="J91" s="11">
        <v>105</v>
      </c>
      <c r="K91" s="11">
        <v>1001</v>
      </c>
      <c r="L91" s="11">
        <v>4</v>
      </c>
      <c r="M91" s="11" t="s">
        <v>56</v>
      </c>
      <c r="N91" s="11">
        <v>1</v>
      </c>
      <c r="O91" s="11" t="s">
        <v>48</v>
      </c>
      <c r="P91" s="11"/>
      <c r="Q91" s="3">
        <v>22</v>
      </c>
      <c r="R91" s="11"/>
      <c r="S91" s="12"/>
      <c r="T91" s="12">
        <v>1979</v>
      </c>
      <c r="U91" s="12"/>
      <c r="V91" s="12"/>
      <c r="W91" s="12"/>
      <c r="X91" s="12"/>
      <c r="Y91" s="12"/>
      <c r="Z91" s="13" t="s">
        <v>49</v>
      </c>
      <c r="AA91" s="18">
        <v>235.73</v>
      </c>
      <c r="AB91" s="18"/>
      <c r="AC91" s="15"/>
      <c r="AD91" s="16">
        <f>IFERROR(VLOOKUP(B91,ERP!D:AA,20,0),VLOOKUP(AH91,ERP!D:AF,20,0))</f>
        <v>1</v>
      </c>
      <c r="AE91" s="16" t="str">
        <f>IFERROR(VLOOKUP(B91,ERP!D:AA,22,0),VLOOKUP(AH91,ERP!D:AF,22,0))</f>
        <v>02MO</v>
      </c>
      <c r="AF91" s="16" t="str">
        <f>IFERROR(VLOOKUP(B91,ERP!D:AA,24,0),VLOOKUP(AH91,ERP!D:AF,24,0))</f>
        <v>COUR</v>
      </c>
      <c r="AG91" s="16" t="s">
        <v>44</v>
      </c>
      <c r="AH91" s="16" t="str">
        <f>IFERROR(VLOOKUP(AG91,ERP!A:D,4,0),"")</f>
        <v/>
      </c>
      <c r="AI91" s="17"/>
      <c r="AJ91" s="17"/>
      <c r="AK91" s="17"/>
    </row>
    <row r="92" spans="1:37" ht="15.75" customHeight="1" x14ac:dyDescent="0.2">
      <c r="A92" s="10" t="str">
        <f>IFERROR(IF(VLOOKUP(B92,ERP!D:D,1,0)=B92,"Rapproché","Non rapproché"),"Non rapproché")</f>
        <v>Rapproché</v>
      </c>
      <c r="B92" s="10">
        <f>IFERROR(VLOOKUP(F92,ERP!A:D,4,0),VLOOKUP(F92,ERP!B:D,3,0))</f>
        <v>148426</v>
      </c>
      <c r="C92" s="11">
        <v>75</v>
      </c>
      <c r="D92" s="11" t="s">
        <v>37</v>
      </c>
      <c r="E92" s="11">
        <v>75102</v>
      </c>
      <c r="F92" s="11">
        <v>1020039703</v>
      </c>
      <c r="G92" s="11" t="s">
        <v>46</v>
      </c>
      <c r="H92" s="11" t="s">
        <v>45</v>
      </c>
      <c r="I92" s="11">
        <v>96</v>
      </c>
      <c r="J92" s="11">
        <v>171</v>
      </c>
      <c r="K92" s="11">
        <v>1001</v>
      </c>
      <c r="L92" s="11">
        <v>5</v>
      </c>
      <c r="M92" s="11" t="s">
        <v>56</v>
      </c>
      <c r="N92" s="11">
        <v>1</v>
      </c>
      <c r="O92" s="11" t="s">
        <v>48</v>
      </c>
      <c r="P92" s="11"/>
      <c r="Q92" s="3">
        <v>22</v>
      </c>
      <c r="R92" s="11"/>
      <c r="S92" s="12"/>
      <c r="T92" s="12">
        <v>1979</v>
      </c>
      <c r="U92" s="12"/>
      <c r="V92" s="12"/>
      <c r="W92" s="12"/>
      <c r="X92" s="12"/>
      <c r="Y92" s="12"/>
      <c r="Z92" s="13" t="s">
        <v>49</v>
      </c>
      <c r="AA92" s="18">
        <v>384.09</v>
      </c>
      <c r="AB92" s="18"/>
      <c r="AC92" s="15"/>
      <c r="AD92" s="16">
        <f>IFERROR(VLOOKUP(B92,ERP!D:AA,20,0),VLOOKUP(AH92,ERP!D:AF,20,0))</f>
        <v>1</v>
      </c>
      <c r="AE92" s="16" t="str">
        <f>IFERROR(VLOOKUP(B92,ERP!D:AA,22,0),VLOOKUP(AH92,ERP!D:AF,22,0))</f>
        <v>02MO</v>
      </c>
      <c r="AF92" s="16" t="str">
        <f>IFERROR(VLOOKUP(B92,ERP!D:AA,24,0),VLOOKUP(AH92,ERP!D:AF,24,0))</f>
        <v>COUR</v>
      </c>
      <c r="AG92" s="16" t="s">
        <v>44</v>
      </c>
      <c r="AH92" s="16" t="str">
        <f>IFERROR(VLOOKUP(AG92,ERP!A:D,4,0),"")</f>
        <v/>
      </c>
      <c r="AI92" s="17"/>
      <c r="AJ92" s="17"/>
      <c r="AK92" s="17"/>
    </row>
    <row r="93" spans="1:37" ht="15.75" customHeight="1" x14ac:dyDescent="0.2">
      <c r="A93" s="10" t="str">
        <f>IFERROR(IF(VLOOKUP(B93,ERP!D:D,1,0)=B93,"Rapproché","Non rapproché"),"Non rapproché")</f>
        <v>Rapproché</v>
      </c>
      <c r="B93" s="10">
        <f>IFERROR(VLOOKUP(F93,ERP!A:D,4,0),VLOOKUP(F93,ERP!B:D,3,0))</f>
        <v>148443</v>
      </c>
      <c r="C93" s="3">
        <v>75</v>
      </c>
      <c r="D93" s="3" t="s">
        <v>37</v>
      </c>
      <c r="E93" s="11">
        <v>75102</v>
      </c>
      <c r="F93" s="3">
        <v>1020823151</v>
      </c>
      <c r="G93" s="3" t="s">
        <v>46</v>
      </c>
      <c r="H93" s="3" t="s">
        <v>51</v>
      </c>
      <c r="J93" s="3">
        <v>13</v>
      </c>
      <c r="K93" s="3">
        <v>12001</v>
      </c>
      <c r="L93" s="3">
        <v>81</v>
      </c>
      <c r="M93" s="3" t="s">
        <v>40</v>
      </c>
      <c r="N93" s="3">
        <v>1</v>
      </c>
      <c r="O93" s="3" t="s">
        <v>48</v>
      </c>
      <c r="Q93" s="3">
        <v>22</v>
      </c>
      <c r="R93" s="3" t="s">
        <v>52</v>
      </c>
      <c r="S93" s="12"/>
      <c r="T93" s="12">
        <v>1990</v>
      </c>
      <c r="U93" s="12"/>
      <c r="V93" s="12"/>
      <c r="W93" s="12"/>
      <c r="X93" s="12"/>
      <c r="Y93" s="12"/>
      <c r="Z93" s="13" t="s">
        <v>49</v>
      </c>
      <c r="AA93" s="18">
        <v>27.63</v>
      </c>
      <c r="AB93" s="18"/>
      <c r="AC93" s="15"/>
      <c r="AD93" s="16">
        <f>IFERROR(VLOOKUP(B93,ERP!D:AA,20,0),VLOOKUP(AH93,ERP!D:AF,20,0))</f>
        <v>1</v>
      </c>
      <c r="AE93" s="16" t="str">
        <f>IFERROR(VLOOKUP(B93,ERP!D:AA,22,0),VLOOKUP(AH93,ERP!D:AF,22,0))</f>
        <v>02MO</v>
      </c>
      <c r="AF93" s="16" t="str">
        <f>IFERROR(VLOOKUP(B93,ERP!D:AA,24,0),VLOOKUP(AH93,ERP!D:AF,24,0))</f>
        <v>PKC1</v>
      </c>
      <c r="AG93" s="16" t="s">
        <v>44</v>
      </c>
      <c r="AH93" s="16" t="str">
        <f>IFERROR(VLOOKUP(AG93,ERP!A:D,4,0),"")</f>
        <v/>
      </c>
      <c r="AI93" s="17"/>
      <c r="AJ93" s="17"/>
      <c r="AK93" s="17"/>
    </row>
    <row r="94" spans="1:37" ht="15.75" customHeight="1" x14ac:dyDescent="0.2">
      <c r="A94" s="10" t="str">
        <f>IFERROR(IF(VLOOKUP(B94,ERP!D:D,1,0)=B94,"Rapproché","Non rapproché"),"Non rapproché")</f>
        <v>Rapproché</v>
      </c>
      <c r="B94" s="10">
        <f>IFERROR(VLOOKUP(F94,ERP!A:D,4,0),VLOOKUP(F94,ERP!B:D,3,0))</f>
        <v>148433</v>
      </c>
      <c r="C94" s="3">
        <v>75</v>
      </c>
      <c r="D94" s="3" t="s">
        <v>37</v>
      </c>
      <c r="E94" s="11">
        <v>75102</v>
      </c>
      <c r="F94" s="3">
        <v>1020823152</v>
      </c>
      <c r="G94" s="3" t="s">
        <v>46</v>
      </c>
      <c r="H94" s="3" t="s">
        <v>51</v>
      </c>
      <c r="J94" s="3">
        <v>26</v>
      </c>
      <c r="K94" s="3">
        <v>5001</v>
      </c>
      <c r="L94" s="3">
        <v>81</v>
      </c>
      <c r="M94" s="3" t="s">
        <v>40</v>
      </c>
      <c r="N94" s="3">
        <v>1</v>
      </c>
      <c r="O94" s="3" t="s">
        <v>48</v>
      </c>
      <c r="Q94" s="3">
        <v>22</v>
      </c>
      <c r="R94" s="3" t="s">
        <v>52</v>
      </c>
      <c r="S94" s="12"/>
      <c r="T94" s="12">
        <v>1990</v>
      </c>
      <c r="U94" s="12"/>
      <c r="V94" s="12"/>
      <c r="W94" s="12"/>
      <c r="X94" s="12"/>
      <c r="Y94" s="12"/>
      <c r="Z94" s="13" t="s">
        <v>49</v>
      </c>
      <c r="AA94" s="14">
        <v>54.9</v>
      </c>
      <c r="AB94" s="14"/>
      <c r="AC94" s="15"/>
      <c r="AD94" s="16">
        <f>IFERROR(VLOOKUP(B94,ERP!D:AA,20,0),VLOOKUP(AH94,ERP!D:AF,20,0))</f>
        <v>1</v>
      </c>
      <c r="AE94" s="16" t="str">
        <f>IFERROR(VLOOKUP(B94,ERP!D:AA,22,0),VLOOKUP(AH94,ERP!D:AF,22,0))</f>
        <v>02MO</v>
      </c>
      <c r="AF94" s="16" t="str">
        <f>IFERROR(VLOOKUP(B94,ERP!D:AA,24,0),VLOOKUP(AH94,ERP!D:AF,24,0))</f>
        <v>PKC1</v>
      </c>
      <c r="AG94" s="16" t="s">
        <v>44</v>
      </c>
      <c r="AH94" s="16" t="str">
        <f>IFERROR(VLOOKUP(AG94,ERP!A:D,4,0),"")</f>
        <v/>
      </c>
      <c r="AI94" s="17"/>
      <c r="AJ94" s="17"/>
      <c r="AK94" s="17"/>
    </row>
    <row r="95" spans="1:37" ht="15.75" customHeight="1" x14ac:dyDescent="0.2">
      <c r="A95" s="10" t="str">
        <f>IFERROR(IF(VLOOKUP(B95,ERP!D:D,1,0)=B95,"Rapproché","Non rapproché"),"Non rapproché")</f>
        <v>Rapproché</v>
      </c>
      <c r="B95" s="10">
        <f>IFERROR(VLOOKUP(F95,ERP!A:D,4,0),VLOOKUP(F95,ERP!B:D,3,0))</f>
        <v>148428</v>
      </c>
      <c r="C95" s="3">
        <v>75</v>
      </c>
      <c r="D95" s="3" t="s">
        <v>37</v>
      </c>
      <c r="E95" s="11">
        <v>75102</v>
      </c>
      <c r="F95" s="3">
        <v>1020823154</v>
      </c>
      <c r="G95" s="3" t="s">
        <v>46</v>
      </c>
      <c r="H95" s="3" t="s">
        <v>51</v>
      </c>
      <c r="J95" s="3">
        <v>26</v>
      </c>
      <c r="K95" s="3">
        <v>19001</v>
      </c>
      <c r="L95" s="3">
        <v>81</v>
      </c>
      <c r="M95" s="3" t="s">
        <v>40</v>
      </c>
      <c r="N95" s="3">
        <v>1</v>
      </c>
      <c r="O95" s="3" t="s">
        <v>48</v>
      </c>
      <c r="Q95" s="3">
        <v>22</v>
      </c>
      <c r="R95" s="3" t="s">
        <v>52</v>
      </c>
      <c r="S95" s="12"/>
      <c r="T95" s="12">
        <v>1990</v>
      </c>
      <c r="U95" s="12"/>
      <c r="V95" s="12"/>
      <c r="W95" s="12"/>
      <c r="X95" s="12"/>
      <c r="Y95" s="12"/>
      <c r="Z95" s="13" t="s">
        <v>49</v>
      </c>
      <c r="AA95" s="18">
        <v>54.9</v>
      </c>
      <c r="AB95" s="18"/>
      <c r="AC95" s="15"/>
      <c r="AD95" s="16">
        <f>IFERROR(VLOOKUP(B95,ERP!D:AA,20,0),VLOOKUP(AH95,ERP!D:AF,20,0))</f>
        <v>1</v>
      </c>
      <c r="AE95" s="16" t="str">
        <f>IFERROR(VLOOKUP(B95,ERP!D:AA,22,0),VLOOKUP(AH95,ERP!D:AF,22,0))</f>
        <v>02MO</v>
      </c>
      <c r="AF95" s="16" t="str">
        <f>IFERROR(VLOOKUP(B95,ERP!D:AA,24,0),VLOOKUP(AH95,ERP!D:AF,24,0))</f>
        <v>PKC1</v>
      </c>
      <c r="AG95" s="16" t="s">
        <v>44</v>
      </c>
      <c r="AH95" s="16" t="str">
        <f>IFERROR(VLOOKUP(AG95,ERP!A:D,4,0),"")</f>
        <v/>
      </c>
      <c r="AI95" s="17"/>
      <c r="AJ95" s="17"/>
      <c r="AK95" s="17"/>
    </row>
    <row r="96" spans="1:37" ht="15.75" customHeight="1" x14ac:dyDescent="0.2">
      <c r="A96" s="10" t="str">
        <f>IFERROR(IF(VLOOKUP(B96,ERP!D:D,1,0)=B96,"Rapproché","Non rapproché"),"Non rapproché")</f>
        <v>Rapproché</v>
      </c>
      <c r="B96" s="10">
        <f>IFERROR(VLOOKUP(F96,ERP!A:D,4,0),VLOOKUP(F96,ERP!B:D,3,0))</f>
        <v>148431</v>
      </c>
      <c r="C96" s="3">
        <v>75</v>
      </c>
      <c r="D96" s="3" t="s">
        <v>37</v>
      </c>
      <c r="E96" s="11">
        <v>75102</v>
      </c>
      <c r="F96" s="3">
        <v>1020823157</v>
      </c>
      <c r="G96" s="3" t="s">
        <v>46</v>
      </c>
      <c r="H96" s="3" t="s">
        <v>51</v>
      </c>
      <c r="J96" s="3">
        <v>26</v>
      </c>
      <c r="K96" s="3">
        <v>20001</v>
      </c>
      <c r="L96" s="3">
        <v>81</v>
      </c>
      <c r="M96" s="3" t="s">
        <v>40</v>
      </c>
      <c r="N96" s="3">
        <v>1</v>
      </c>
      <c r="O96" s="3" t="s">
        <v>48</v>
      </c>
      <c r="Q96" s="3">
        <v>22</v>
      </c>
      <c r="R96" s="3" t="s">
        <v>52</v>
      </c>
      <c r="S96" s="12"/>
      <c r="T96" s="12">
        <v>1990</v>
      </c>
      <c r="U96" s="12"/>
      <c r="V96" s="12"/>
      <c r="W96" s="12"/>
      <c r="X96" s="12"/>
      <c r="Y96" s="12"/>
      <c r="Z96" s="13" t="s">
        <v>49</v>
      </c>
      <c r="AA96" s="14">
        <v>54.9</v>
      </c>
      <c r="AB96" s="14"/>
      <c r="AC96" s="15"/>
      <c r="AD96" s="16">
        <f>IFERROR(VLOOKUP(B96,ERP!D:AA,20,0),VLOOKUP(AH96,ERP!D:AF,20,0))</f>
        <v>1</v>
      </c>
      <c r="AE96" s="16" t="str">
        <f>IFERROR(VLOOKUP(B96,ERP!D:AA,22,0),VLOOKUP(AH96,ERP!D:AF,22,0))</f>
        <v>02MO</v>
      </c>
      <c r="AF96" s="16" t="str">
        <f>IFERROR(VLOOKUP(B96,ERP!D:AA,24,0),VLOOKUP(AH96,ERP!D:AF,24,0))</f>
        <v>PKC1</v>
      </c>
      <c r="AG96" s="16" t="s">
        <v>44</v>
      </c>
      <c r="AH96" s="16" t="str">
        <f>IFERROR(VLOOKUP(AG96,ERP!A:D,4,0),"")</f>
        <v/>
      </c>
      <c r="AI96" s="17"/>
      <c r="AJ96" s="17"/>
      <c r="AK96" s="17"/>
    </row>
    <row r="97" spans="1:37" ht="15.75" customHeight="1" x14ac:dyDescent="0.2">
      <c r="A97" s="10" t="str">
        <f>IFERROR(IF(VLOOKUP(B97,ERP!D:D,1,0)=B97,"Rapproché","Non rapproché"),"Non rapproché")</f>
        <v>Rapproché</v>
      </c>
      <c r="B97" s="10">
        <f>IFERROR(VLOOKUP(F97,ERP!A:D,4,0),VLOOKUP(F97,ERP!B:D,3,0))</f>
        <v>148437</v>
      </c>
      <c r="C97" s="3">
        <v>75</v>
      </c>
      <c r="D97" s="3" t="s">
        <v>37</v>
      </c>
      <c r="E97" s="11">
        <v>75102</v>
      </c>
      <c r="F97" s="3">
        <v>1020823160</v>
      </c>
      <c r="G97" s="3" t="s">
        <v>46</v>
      </c>
      <c r="H97" s="3" t="s">
        <v>51</v>
      </c>
      <c r="J97" s="3">
        <v>26</v>
      </c>
      <c r="K97" s="3">
        <v>21001</v>
      </c>
      <c r="L97" s="3">
        <v>81</v>
      </c>
      <c r="M97" s="3" t="s">
        <v>40</v>
      </c>
      <c r="N97" s="3">
        <v>1</v>
      </c>
      <c r="O97" s="3" t="s">
        <v>48</v>
      </c>
      <c r="Q97" s="3">
        <v>22</v>
      </c>
      <c r="R97" s="3" t="s">
        <v>52</v>
      </c>
      <c r="S97" s="12"/>
      <c r="T97" s="12">
        <v>1990</v>
      </c>
      <c r="U97" s="12"/>
      <c r="V97" s="12"/>
      <c r="W97" s="12"/>
      <c r="X97" s="12"/>
      <c r="Y97" s="12"/>
      <c r="Z97" s="13" t="s">
        <v>49</v>
      </c>
      <c r="AA97" s="14">
        <v>54.9</v>
      </c>
      <c r="AB97" s="14"/>
      <c r="AC97" s="15"/>
      <c r="AD97" s="16">
        <f>IFERROR(VLOOKUP(B97,ERP!D:AA,20,0),VLOOKUP(AH97,ERP!D:AF,20,0))</f>
        <v>1</v>
      </c>
      <c r="AE97" s="16" t="str">
        <f>IFERROR(VLOOKUP(B97,ERP!D:AA,22,0),VLOOKUP(AH97,ERP!D:AF,22,0))</f>
        <v>02MO</v>
      </c>
      <c r="AF97" s="16" t="str">
        <f>IFERROR(VLOOKUP(B97,ERP!D:AA,24,0),VLOOKUP(AH97,ERP!D:AF,24,0))</f>
        <v>PKC1</v>
      </c>
      <c r="AG97" s="16" t="s">
        <v>44</v>
      </c>
      <c r="AH97" s="16" t="str">
        <f>IFERROR(VLOOKUP(AG97,ERP!A:D,4,0),"")</f>
        <v/>
      </c>
      <c r="AI97" s="17"/>
      <c r="AJ97" s="17"/>
      <c r="AK97" s="17"/>
    </row>
    <row r="98" spans="1:37" ht="15.75" customHeight="1" x14ac:dyDescent="0.2">
      <c r="A98" s="10" t="str">
        <f>IFERROR(IF(VLOOKUP(B98,ERP!D:D,1,0)=B98,"Rapproché","Non rapproché"),"Non rapproché")</f>
        <v>Rapproché</v>
      </c>
      <c r="B98" s="10">
        <f>IFERROR(VLOOKUP(F98,ERP!A:D,4,0),VLOOKUP(F98,ERP!B:D,3,0))</f>
        <v>148459</v>
      </c>
      <c r="C98" s="3">
        <v>75</v>
      </c>
      <c r="D98" s="3" t="s">
        <v>37</v>
      </c>
      <c r="E98" s="11">
        <v>75102</v>
      </c>
      <c r="F98" s="3">
        <v>1020823161</v>
      </c>
      <c r="G98" s="3" t="s">
        <v>46</v>
      </c>
      <c r="H98" s="3" t="s">
        <v>51</v>
      </c>
      <c r="J98" s="3">
        <v>26</v>
      </c>
      <c r="K98" s="3">
        <v>26001</v>
      </c>
      <c r="L98" s="3">
        <v>82</v>
      </c>
      <c r="M98" s="3" t="s">
        <v>40</v>
      </c>
      <c r="N98" s="3">
        <v>1</v>
      </c>
      <c r="O98" s="3" t="s">
        <v>48</v>
      </c>
      <c r="Q98" s="3">
        <v>22</v>
      </c>
      <c r="R98" s="3" t="s">
        <v>52</v>
      </c>
      <c r="S98" s="21"/>
      <c r="T98" s="21">
        <v>1990</v>
      </c>
      <c r="U98" s="21"/>
      <c r="V98" s="21"/>
      <c r="W98" s="21"/>
      <c r="X98" s="21"/>
      <c r="Y98" s="21"/>
      <c r="Z98" s="13" t="s">
        <v>49</v>
      </c>
      <c r="AA98" s="18">
        <v>54.9</v>
      </c>
      <c r="AB98" s="18"/>
      <c r="AC98" s="22"/>
      <c r="AD98" s="16">
        <f>IFERROR(VLOOKUP(B98,ERP!D:AA,20,0),VLOOKUP(AH98,ERP!D:AF,20,0))</f>
        <v>1</v>
      </c>
      <c r="AE98" s="16" t="str">
        <f>IFERROR(VLOOKUP(B98,ERP!D:AA,22,0),VLOOKUP(AH98,ERP!D:AF,22,0))</f>
        <v>02MO</v>
      </c>
      <c r="AF98" s="16" t="str">
        <f>IFERROR(VLOOKUP(B98,ERP!D:AA,24,0),VLOOKUP(AH98,ERP!D:AF,24,0))</f>
        <v>PKC1</v>
      </c>
      <c r="AG98" s="16" t="s">
        <v>44</v>
      </c>
      <c r="AH98" s="16" t="str">
        <f>IFERROR(VLOOKUP(AG98,ERP!A:D,4,0),"")</f>
        <v/>
      </c>
      <c r="AI98" s="17"/>
      <c r="AJ98" s="17"/>
      <c r="AK98" s="17"/>
    </row>
    <row r="99" spans="1:37" ht="15.75" customHeight="1" x14ac:dyDescent="0.2">
      <c r="A99" s="10" t="str">
        <f>IFERROR(IF(VLOOKUP(B99,ERP!D:D,1,0)=B99,"Rapproché","Non rapproché"),"Non rapproché")</f>
        <v>Rapproché</v>
      </c>
      <c r="B99" s="10">
        <f>IFERROR(VLOOKUP(F99,ERP!A:D,4,0),VLOOKUP(F99,ERP!B:D,3,0))</f>
        <v>75216</v>
      </c>
      <c r="C99" s="11">
        <v>75</v>
      </c>
      <c r="D99" s="11" t="s">
        <v>37</v>
      </c>
      <c r="E99" s="11">
        <v>75102</v>
      </c>
      <c r="F99" s="11">
        <v>1020322771</v>
      </c>
      <c r="G99" s="11" t="s">
        <v>57</v>
      </c>
      <c r="H99" s="11" t="s">
        <v>45</v>
      </c>
      <c r="I99" s="11">
        <v>64</v>
      </c>
      <c r="J99" s="11">
        <v>109</v>
      </c>
      <c r="K99" s="11">
        <v>1001</v>
      </c>
      <c r="L99" s="11">
        <v>1</v>
      </c>
      <c r="M99" s="11" t="s">
        <v>40</v>
      </c>
      <c r="N99" s="11">
        <v>1</v>
      </c>
      <c r="O99" s="11" t="s">
        <v>58</v>
      </c>
      <c r="P99" s="11"/>
      <c r="Q99" s="3">
        <v>89</v>
      </c>
      <c r="R99" s="11"/>
      <c r="S99" s="12"/>
      <c r="T99" s="12">
        <v>1880</v>
      </c>
      <c r="U99" s="12"/>
      <c r="V99" s="12"/>
      <c r="W99" s="12"/>
      <c r="X99" s="12"/>
      <c r="Y99" s="12"/>
      <c r="Z99" s="13" t="s">
        <v>49</v>
      </c>
      <c r="AA99" s="18">
        <v>222.07</v>
      </c>
      <c r="AB99" s="18"/>
      <c r="AC99" s="15"/>
      <c r="AD99" s="16">
        <f>IFERROR(VLOOKUP(B99,ERP!D:AA,20,0),VLOOKUP(AH99,ERP!D:AF,20,0))</f>
        <v>1</v>
      </c>
      <c r="AE99" s="16" t="str">
        <f>IFERROR(VLOOKUP(B99,ERP!D:AA,22,0),VLOOKUP(AH99,ERP!D:AF,22,0))</f>
        <v>02SD</v>
      </c>
      <c r="AF99" s="16">
        <f>IFERROR(VLOOKUP(B99,ERP!D:AA,24,0),VLOOKUP(AH99,ERP!D:AF,24,0))</f>
        <v>1</v>
      </c>
      <c r="AG99" s="16" t="s">
        <v>44</v>
      </c>
      <c r="AH99" s="16" t="str">
        <f>IFERROR(VLOOKUP(AG99,ERP!A:D,4,0),"")</f>
        <v/>
      </c>
      <c r="AI99" s="17"/>
      <c r="AJ99" s="17"/>
      <c r="AK99" s="17"/>
    </row>
    <row r="100" spans="1:37" ht="15.75" customHeight="1" x14ac:dyDescent="0.2">
      <c r="A100" s="10" t="str">
        <f>IFERROR(IF(VLOOKUP(B100,ERP!D:D,1,0)=B100,"Rapproché","Non rapproché"),"Non rapproché")</f>
        <v>Rapproché</v>
      </c>
      <c r="B100" s="10">
        <f>IFERROR(VLOOKUP(F100,ERP!A:D,4,0),VLOOKUP(F100,ERP!B:D,3,0))</f>
        <v>75218</v>
      </c>
      <c r="C100" s="11">
        <v>75</v>
      </c>
      <c r="D100" s="11" t="s">
        <v>37</v>
      </c>
      <c r="E100" s="11">
        <v>75102</v>
      </c>
      <c r="F100" s="11">
        <v>1020322772</v>
      </c>
      <c r="G100" s="11" t="s">
        <v>57</v>
      </c>
      <c r="H100" s="11" t="s">
        <v>45</v>
      </c>
      <c r="I100" s="11">
        <v>49</v>
      </c>
      <c r="J100" s="11">
        <v>93</v>
      </c>
      <c r="K100" s="11">
        <v>1001</v>
      </c>
      <c r="L100" s="11">
        <v>3</v>
      </c>
      <c r="M100" s="11" t="s">
        <v>40</v>
      </c>
      <c r="N100" s="11">
        <v>1</v>
      </c>
      <c r="O100" s="11" t="s">
        <v>58</v>
      </c>
      <c r="P100" s="11"/>
      <c r="Q100" s="11">
        <v>89</v>
      </c>
      <c r="R100" s="11"/>
      <c r="S100" s="12"/>
      <c r="T100" s="12">
        <v>1880</v>
      </c>
      <c r="U100" s="12"/>
      <c r="V100" s="12"/>
      <c r="W100" s="12"/>
      <c r="X100" s="12"/>
      <c r="Y100" s="12"/>
      <c r="Z100" s="13" t="s">
        <v>49</v>
      </c>
      <c r="AA100" s="18">
        <v>189.4</v>
      </c>
      <c r="AB100" s="18"/>
      <c r="AC100" s="15"/>
      <c r="AD100" s="16">
        <f>IFERROR(VLOOKUP(B100,ERP!D:AA,20,0),VLOOKUP(AH100,ERP!D:AF,20,0))</f>
        <v>1</v>
      </c>
      <c r="AE100" s="16" t="str">
        <f>IFERROR(VLOOKUP(B100,ERP!D:AA,22,0),VLOOKUP(AH100,ERP!D:AF,22,0))</f>
        <v>02SD</v>
      </c>
      <c r="AF100" s="16">
        <f>IFERROR(VLOOKUP(B100,ERP!D:AA,24,0),VLOOKUP(AH100,ERP!D:AF,24,0))</f>
        <v>1</v>
      </c>
      <c r="AG100" s="16" t="s">
        <v>44</v>
      </c>
      <c r="AH100" s="16" t="str">
        <f>IFERROR(VLOOKUP(AG100,ERP!A:D,4,0),"")</f>
        <v/>
      </c>
      <c r="AI100" s="17"/>
      <c r="AJ100" s="17"/>
      <c r="AK100" s="17"/>
    </row>
    <row r="101" spans="1:37" ht="15.75" customHeight="1" x14ac:dyDescent="0.2">
      <c r="A101" s="10" t="str">
        <f>IFERROR(IF(VLOOKUP(B101,ERP!D:D,1,0)=B101,"Rapproché","Non rapproché"),"Non rapproché")</f>
        <v>Rapproché</v>
      </c>
      <c r="B101" s="10">
        <f>IFERROR(VLOOKUP(F101,ERP!A:D,4,0),VLOOKUP(F101,ERP!B:D,3,0))</f>
        <v>75219</v>
      </c>
      <c r="C101" s="11">
        <v>75</v>
      </c>
      <c r="D101" s="11" t="s">
        <v>37</v>
      </c>
      <c r="E101" s="11">
        <v>75102</v>
      </c>
      <c r="F101" s="11">
        <v>1020322773</v>
      </c>
      <c r="G101" s="11" t="s">
        <v>57</v>
      </c>
      <c r="H101" s="11" t="s">
        <v>45</v>
      </c>
      <c r="I101" s="11">
        <v>49</v>
      </c>
      <c r="J101" s="11">
        <v>90</v>
      </c>
      <c r="K101" s="11">
        <v>1001</v>
      </c>
      <c r="L101" s="11">
        <v>4</v>
      </c>
      <c r="M101" s="11" t="s">
        <v>40</v>
      </c>
      <c r="N101" s="11">
        <v>1</v>
      </c>
      <c r="O101" s="11" t="s">
        <v>58</v>
      </c>
      <c r="P101" s="11"/>
      <c r="Q101" s="11">
        <v>89</v>
      </c>
      <c r="R101" s="11"/>
      <c r="S101" s="12"/>
      <c r="T101" s="12">
        <v>1880</v>
      </c>
      <c r="U101" s="12"/>
      <c r="V101" s="12"/>
      <c r="W101" s="12"/>
      <c r="X101" s="12"/>
      <c r="Y101" s="12"/>
      <c r="Z101" s="13" t="s">
        <v>49</v>
      </c>
      <c r="AA101" s="18">
        <v>183.13</v>
      </c>
      <c r="AB101" s="18"/>
      <c r="AC101" s="15"/>
      <c r="AD101" s="16">
        <f>IFERROR(VLOOKUP(B101,ERP!D:AA,20,0),VLOOKUP(AH101,ERP!D:AF,20,0))</f>
        <v>1</v>
      </c>
      <c r="AE101" s="16" t="str">
        <f>IFERROR(VLOOKUP(B101,ERP!D:AA,22,0),VLOOKUP(AH101,ERP!D:AF,22,0))</f>
        <v>02SD</v>
      </c>
      <c r="AF101" s="16">
        <f>IFERROR(VLOOKUP(B101,ERP!D:AA,24,0),VLOOKUP(AH101,ERP!D:AF,24,0))</f>
        <v>1</v>
      </c>
      <c r="AG101" s="16" t="s">
        <v>44</v>
      </c>
      <c r="AH101" s="16" t="str">
        <f>IFERROR(VLOOKUP(AG101,ERP!A:D,4,0),"")</f>
        <v/>
      </c>
      <c r="AI101" s="17"/>
      <c r="AJ101" s="17"/>
      <c r="AK101" s="17"/>
    </row>
    <row r="102" spans="1:37" ht="15.75" customHeight="1" x14ac:dyDescent="0.2">
      <c r="A102" s="10" t="str">
        <f>IFERROR(IF(VLOOKUP(B102,ERP!D:D,1,0)=B102,"Rapproché","Non rapproché"),"Non rapproché")</f>
        <v>Rapproché</v>
      </c>
      <c r="B102" s="10">
        <f>IFERROR(VLOOKUP(F102,ERP!A:D,4,0),VLOOKUP(F102,ERP!B:D,3,0))</f>
        <v>75220</v>
      </c>
      <c r="C102" s="11">
        <v>75</v>
      </c>
      <c r="D102" s="11" t="s">
        <v>37</v>
      </c>
      <c r="E102" s="11">
        <v>75102</v>
      </c>
      <c r="F102" s="11">
        <v>1020322774</v>
      </c>
      <c r="G102" s="11" t="s">
        <v>57</v>
      </c>
      <c r="H102" s="11" t="s">
        <v>45</v>
      </c>
      <c r="I102" s="11">
        <v>51</v>
      </c>
      <c r="J102" s="11">
        <v>89</v>
      </c>
      <c r="K102" s="11">
        <v>1001</v>
      </c>
      <c r="L102" s="11">
        <v>5</v>
      </c>
      <c r="M102" s="11" t="s">
        <v>40</v>
      </c>
      <c r="N102" s="11">
        <v>1</v>
      </c>
      <c r="O102" s="11" t="s">
        <v>58</v>
      </c>
      <c r="P102" s="11"/>
      <c r="Q102" s="3">
        <v>89</v>
      </c>
      <c r="R102" s="11"/>
      <c r="S102" s="12"/>
      <c r="T102" s="12">
        <v>1880</v>
      </c>
      <c r="U102" s="12"/>
      <c r="V102" s="12"/>
      <c r="W102" s="12"/>
      <c r="X102" s="12"/>
      <c r="Y102" s="12"/>
      <c r="Z102" s="13" t="s">
        <v>49</v>
      </c>
      <c r="AA102" s="14">
        <v>181.27</v>
      </c>
      <c r="AB102" s="14"/>
      <c r="AC102" s="15"/>
      <c r="AD102" s="16">
        <f>IFERROR(VLOOKUP(B102,ERP!D:AA,20,0),VLOOKUP(AH102,ERP!D:AF,20,0))</f>
        <v>1</v>
      </c>
      <c r="AE102" s="16" t="str">
        <f>IFERROR(VLOOKUP(B102,ERP!D:AA,22,0),VLOOKUP(AH102,ERP!D:AF,22,0))</f>
        <v>02SD</v>
      </c>
      <c r="AF102" s="16">
        <f>IFERROR(VLOOKUP(B102,ERP!D:AA,24,0),VLOOKUP(AH102,ERP!D:AF,24,0))</f>
        <v>1</v>
      </c>
      <c r="AG102" s="16" t="s">
        <v>44</v>
      </c>
      <c r="AH102" s="16" t="str">
        <f>IFERROR(VLOOKUP(AG102,ERP!A:D,4,0),"")</f>
        <v/>
      </c>
      <c r="AI102" s="17"/>
      <c r="AJ102" s="17"/>
      <c r="AK102" s="17"/>
    </row>
    <row r="103" spans="1:37" ht="15.75" customHeight="1" x14ac:dyDescent="0.2">
      <c r="A103" s="10" t="str">
        <f>IFERROR(IF(VLOOKUP(B103,ERP!D:D,1,0)=B103,"Rapproché","Non rapproché"),"Non rapproché")</f>
        <v>Rapproché</v>
      </c>
      <c r="B103" s="10">
        <f>IFERROR(VLOOKUP(F103,ERP!A:D,4,0),VLOOKUP(F103,ERP!B:D,3,0))</f>
        <v>75221</v>
      </c>
      <c r="C103" s="3">
        <v>75</v>
      </c>
      <c r="D103" s="3" t="s">
        <v>37</v>
      </c>
      <c r="E103" s="11">
        <v>75102</v>
      </c>
      <c r="F103" s="3">
        <v>1020322775</v>
      </c>
      <c r="G103" s="3" t="s">
        <v>57</v>
      </c>
      <c r="H103" s="3" t="s">
        <v>45</v>
      </c>
      <c r="I103" s="3">
        <v>44</v>
      </c>
      <c r="J103" s="3">
        <v>80</v>
      </c>
      <c r="K103" s="3">
        <v>1001</v>
      </c>
      <c r="L103" s="3">
        <v>6</v>
      </c>
      <c r="M103" s="3" t="s">
        <v>40</v>
      </c>
      <c r="N103" s="3">
        <v>1</v>
      </c>
      <c r="O103" s="3" t="s">
        <v>58</v>
      </c>
      <c r="Q103" s="3">
        <v>89</v>
      </c>
      <c r="S103" s="12"/>
      <c r="T103" s="12">
        <v>1880</v>
      </c>
      <c r="U103" s="12"/>
      <c r="V103" s="12"/>
      <c r="W103" s="12"/>
      <c r="X103" s="12"/>
      <c r="Y103" s="12"/>
      <c r="Z103" s="13" t="s">
        <v>49</v>
      </c>
      <c r="AA103" s="18">
        <v>162.94</v>
      </c>
      <c r="AB103" s="18"/>
      <c r="AC103" s="15"/>
      <c r="AD103" s="16">
        <f>IFERROR(VLOOKUP(B103,ERP!D:AA,20,0),VLOOKUP(AH103,ERP!D:AF,20,0))</f>
        <v>1</v>
      </c>
      <c r="AE103" s="16" t="str">
        <f>IFERROR(VLOOKUP(B103,ERP!D:AA,22,0),VLOOKUP(AH103,ERP!D:AF,22,0))</f>
        <v>02SD</v>
      </c>
      <c r="AF103" s="16">
        <f>IFERROR(VLOOKUP(B103,ERP!D:AA,24,0),VLOOKUP(AH103,ERP!D:AF,24,0))</f>
        <v>1</v>
      </c>
      <c r="AG103" s="16" t="s">
        <v>44</v>
      </c>
      <c r="AH103" s="16" t="str">
        <f>IFERROR(VLOOKUP(AG103,ERP!A:D,4,0),"")</f>
        <v/>
      </c>
      <c r="AI103" s="17"/>
      <c r="AJ103" s="17"/>
      <c r="AK103" s="17"/>
    </row>
    <row r="104" spans="1:37" ht="15.75" customHeight="1" x14ac:dyDescent="0.2">
      <c r="A104" s="10" t="str">
        <f>IFERROR(IF(VLOOKUP(B104,ERP!D:D,1,0)=B104,"Rapproché","Non rapproché"),"Non rapproché")</f>
        <v>Rapproché</v>
      </c>
      <c r="B104" s="10">
        <f>IFERROR(VLOOKUP(F104,ERP!A:D,4,0),VLOOKUP(F104,ERP!B:D,3,0))</f>
        <v>75222</v>
      </c>
      <c r="C104" s="3">
        <v>75</v>
      </c>
      <c r="D104" s="3" t="s">
        <v>37</v>
      </c>
      <c r="E104" s="11">
        <v>75102</v>
      </c>
      <c r="F104" s="3">
        <v>1020322777</v>
      </c>
      <c r="G104" s="3" t="s">
        <v>57</v>
      </c>
      <c r="H104" s="3" t="s">
        <v>45</v>
      </c>
      <c r="I104" s="3">
        <v>63</v>
      </c>
      <c r="J104" s="3">
        <v>108</v>
      </c>
      <c r="K104" s="3">
        <v>1001</v>
      </c>
      <c r="L104" s="3">
        <v>1</v>
      </c>
      <c r="M104" s="3" t="s">
        <v>56</v>
      </c>
      <c r="N104" s="3">
        <v>1</v>
      </c>
      <c r="O104" s="3" t="s">
        <v>58</v>
      </c>
      <c r="Q104" s="3">
        <v>89</v>
      </c>
      <c r="S104" s="12"/>
      <c r="T104" s="12">
        <v>2002</v>
      </c>
      <c r="U104" s="12"/>
      <c r="V104" s="12"/>
      <c r="W104" s="12"/>
      <c r="X104" s="12"/>
      <c r="Y104" s="12"/>
      <c r="Z104" s="13" t="s">
        <v>49</v>
      </c>
      <c r="AA104" s="18">
        <v>220.02</v>
      </c>
      <c r="AB104" s="18"/>
      <c r="AC104" s="15"/>
      <c r="AD104" s="16">
        <f>IFERROR(VLOOKUP(B104,ERP!D:AA,20,0),VLOOKUP(AH104,ERP!D:AF,20,0))</f>
        <v>1</v>
      </c>
      <c r="AE104" s="16" t="str">
        <f>IFERROR(VLOOKUP(B104,ERP!D:AA,22,0),VLOOKUP(AH104,ERP!D:AF,22,0))</f>
        <v>02SD</v>
      </c>
      <c r="AF104" s="16">
        <f>IFERROR(VLOOKUP(B104,ERP!D:AA,24,0),VLOOKUP(AH104,ERP!D:AF,24,0))</f>
        <v>2</v>
      </c>
      <c r="AG104" s="16" t="s">
        <v>44</v>
      </c>
      <c r="AH104" s="16" t="str">
        <f>IFERROR(VLOOKUP(AG104,ERP!A:D,4,0),"")</f>
        <v/>
      </c>
      <c r="AI104" s="17"/>
      <c r="AJ104" s="17"/>
      <c r="AK104" s="17"/>
    </row>
    <row r="105" spans="1:37" ht="15.75" customHeight="1" x14ac:dyDescent="0.2">
      <c r="A105" s="10" t="str">
        <f>IFERROR(IF(VLOOKUP(B105,ERP!D:D,1,0)=B105,"Rapproché","Non rapproché"),"Non rapproché")</f>
        <v>Rapproché</v>
      </c>
      <c r="B105" s="10">
        <f>IFERROR(VLOOKUP(F105,ERP!A:D,4,0),VLOOKUP(F105,ERP!B:D,3,0))</f>
        <v>75223</v>
      </c>
      <c r="C105" s="3">
        <v>75</v>
      </c>
      <c r="D105" s="3" t="s">
        <v>37</v>
      </c>
      <c r="E105" s="11">
        <v>75102</v>
      </c>
      <c r="F105" s="3">
        <v>1020322778</v>
      </c>
      <c r="G105" s="3" t="s">
        <v>57</v>
      </c>
      <c r="H105" s="3" t="s">
        <v>45</v>
      </c>
      <c r="I105" s="3">
        <v>67</v>
      </c>
      <c r="J105" s="3">
        <v>114</v>
      </c>
      <c r="K105" s="3">
        <v>2001</v>
      </c>
      <c r="L105" s="3">
        <v>1</v>
      </c>
      <c r="M105" s="3" t="s">
        <v>56</v>
      </c>
      <c r="N105" s="3">
        <v>1</v>
      </c>
      <c r="O105" s="3" t="s">
        <v>58</v>
      </c>
      <c r="Q105" s="3">
        <v>89</v>
      </c>
      <c r="S105" s="12"/>
      <c r="T105" s="12">
        <v>2002</v>
      </c>
      <c r="U105" s="12"/>
      <c r="V105" s="12"/>
      <c r="W105" s="12"/>
      <c r="X105" s="12"/>
      <c r="Y105" s="12"/>
      <c r="Z105" s="13" t="s">
        <v>49</v>
      </c>
      <c r="AA105" s="18">
        <v>232.31</v>
      </c>
      <c r="AB105" s="18"/>
      <c r="AC105" s="15"/>
      <c r="AD105" s="16">
        <f>IFERROR(VLOOKUP(B105,ERP!D:AA,20,0),VLOOKUP(AH105,ERP!D:AF,20,0))</f>
        <v>1</v>
      </c>
      <c r="AE105" s="16" t="str">
        <f>IFERROR(VLOOKUP(B105,ERP!D:AA,22,0),VLOOKUP(AH105,ERP!D:AF,22,0))</f>
        <v>02SD</v>
      </c>
      <c r="AF105" s="16">
        <f>IFERROR(VLOOKUP(B105,ERP!D:AA,24,0),VLOOKUP(AH105,ERP!D:AF,24,0))</f>
        <v>2</v>
      </c>
      <c r="AG105" s="16" t="s">
        <v>44</v>
      </c>
      <c r="AH105" s="16" t="str">
        <f>IFERROR(VLOOKUP(AG105,ERP!A:D,4,0),"")</f>
        <v/>
      </c>
      <c r="AI105" s="17"/>
      <c r="AJ105" s="17"/>
      <c r="AK105" s="17"/>
    </row>
    <row r="106" spans="1:37" ht="15.75" customHeight="1" x14ac:dyDescent="0.2">
      <c r="A106" s="10" t="str">
        <f>IFERROR(IF(VLOOKUP(B106,ERP!D:D,1,0)=B106,"Rapproché","Non rapproché"),"Non rapproché")</f>
        <v>Rapproché</v>
      </c>
      <c r="B106" s="10">
        <f>IFERROR(VLOOKUP(F106,ERP!A:D,4,0),VLOOKUP(F106,ERP!B:D,3,0))</f>
        <v>75224</v>
      </c>
      <c r="C106" s="3">
        <v>75</v>
      </c>
      <c r="D106" s="3" t="s">
        <v>37</v>
      </c>
      <c r="E106" s="11">
        <v>75102</v>
      </c>
      <c r="F106" s="3">
        <v>1020322779</v>
      </c>
      <c r="G106" s="3" t="s">
        <v>57</v>
      </c>
      <c r="H106" s="3" t="s">
        <v>45</v>
      </c>
      <c r="I106" s="3">
        <v>61</v>
      </c>
      <c r="J106" s="3">
        <v>105</v>
      </c>
      <c r="K106" s="3">
        <v>1001</v>
      </c>
      <c r="L106" s="3">
        <v>2</v>
      </c>
      <c r="M106" s="3" t="s">
        <v>56</v>
      </c>
      <c r="N106" s="3">
        <v>1</v>
      </c>
      <c r="O106" s="3" t="s">
        <v>58</v>
      </c>
      <c r="Q106" s="3">
        <v>89</v>
      </c>
      <c r="S106" s="12"/>
      <c r="T106" s="12">
        <v>2002</v>
      </c>
      <c r="U106" s="12"/>
      <c r="V106" s="12"/>
      <c r="W106" s="12"/>
      <c r="X106" s="12"/>
      <c r="Y106" s="12"/>
      <c r="Z106" s="13" t="s">
        <v>49</v>
      </c>
      <c r="AA106" s="18">
        <v>213.87</v>
      </c>
      <c r="AB106" s="18"/>
      <c r="AC106" s="15"/>
      <c r="AD106" s="16">
        <f>IFERROR(VLOOKUP(B106,ERP!D:AA,20,0),VLOOKUP(AH106,ERP!D:AF,20,0))</f>
        <v>1</v>
      </c>
      <c r="AE106" s="16" t="str">
        <f>IFERROR(VLOOKUP(B106,ERP!D:AA,22,0),VLOOKUP(AH106,ERP!D:AF,22,0))</f>
        <v>02SD</v>
      </c>
      <c r="AF106" s="16">
        <f>IFERROR(VLOOKUP(B106,ERP!D:AA,24,0),VLOOKUP(AH106,ERP!D:AF,24,0))</f>
        <v>2</v>
      </c>
      <c r="AG106" s="16" t="s">
        <v>44</v>
      </c>
      <c r="AH106" s="16" t="str">
        <f>IFERROR(VLOOKUP(AG106,ERP!A:D,4,0),"")</f>
        <v/>
      </c>
      <c r="AI106" s="17"/>
      <c r="AJ106" s="17"/>
      <c r="AK106" s="17"/>
    </row>
    <row r="107" spans="1:37" ht="15.75" customHeight="1" x14ac:dyDescent="0.2">
      <c r="A107" s="10" t="str">
        <f>IFERROR(IF(VLOOKUP(B107,ERP!D:D,1,0)=B107,"Rapproché","Non rapproché"),"Non rapproché")</f>
        <v>Rapproché</v>
      </c>
      <c r="B107" s="10">
        <f>IFERROR(VLOOKUP(F107,ERP!A:D,4,0),VLOOKUP(F107,ERP!B:D,3,0))</f>
        <v>75225</v>
      </c>
      <c r="C107" s="3">
        <v>75</v>
      </c>
      <c r="D107" s="3" t="s">
        <v>37</v>
      </c>
      <c r="E107" s="11">
        <v>75102</v>
      </c>
      <c r="F107" s="3">
        <v>1020322780</v>
      </c>
      <c r="G107" s="3" t="s">
        <v>57</v>
      </c>
      <c r="H107" s="3" t="s">
        <v>45</v>
      </c>
      <c r="I107" s="3">
        <v>69</v>
      </c>
      <c r="J107" s="3">
        <v>117</v>
      </c>
      <c r="K107" s="3">
        <v>2001</v>
      </c>
      <c r="L107" s="3">
        <v>2</v>
      </c>
      <c r="M107" s="3" t="s">
        <v>56</v>
      </c>
      <c r="N107" s="3">
        <v>1</v>
      </c>
      <c r="O107" s="3" t="s">
        <v>58</v>
      </c>
      <c r="Q107" s="3">
        <v>89</v>
      </c>
      <c r="S107" s="12"/>
      <c r="T107" s="12">
        <v>2002</v>
      </c>
      <c r="U107" s="12"/>
      <c r="V107" s="12"/>
      <c r="W107" s="12"/>
      <c r="X107" s="12"/>
      <c r="Y107" s="12"/>
      <c r="Z107" s="13" t="s">
        <v>49</v>
      </c>
      <c r="AA107" s="18">
        <v>238.09</v>
      </c>
      <c r="AB107" s="18"/>
      <c r="AC107" s="15"/>
      <c r="AD107" s="16">
        <f>IFERROR(VLOOKUP(B107,ERP!D:AA,20,0),VLOOKUP(AH107,ERP!D:AF,20,0))</f>
        <v>1</v>
      </c>
      <c r="AE107" s="16" t="str">
        <f>IFERROR(VLOOKUP(B107,ERP!D:AA,22,0),VLOOKUP(AH107,ERP!D:AF,22,0))</f>
        <v>02SD</v>
      </c>
      <c r="AF107" s="16">
        <f>IFERROR(VLOOKUP(B107,ERP!D:AA,24,0),VLOOKUP(AH107,ERP!D:AF,24,0))</f>
        <v>2</v>
      </c>
      <c r="AG107" s="16" t="s">
        <v>44</v>
      </c>
      <c r="AH107" s="16" t="str">
        <f>IFERROR(VLOOKUP(AG107,ERP!A:D,4,0),"")</f>
        <v/>
      </c>
      <c r="AI107" s="17"/>
      <c r="AJ107" s="17"/>
      <c r="AK107" s="17"/>
    </row>
    <row r="108" spans="1:37" ht="15.75" customHeight="1" x14ac:dyDescent="0.2">
      <c r="A108" s="10" t="str">
        <f>IFERROR(IF(VLOOKUP(B108,ERP!D:D,1,0)=B108,"Rapproché","Non rapproché"),"Non rapproché")</f>
        <v>Rapproché</v>
      </c>
      <c r="B108" s="10">
        <f>IFERROR(VLOOKUP(F108,ERP!A:D,4,0),VLOOKUP(F108,ERP!B:D,3,0))</f>
        <v>75226</v>
      </c>
      <c r="C108" s="3">
        <v>75</v>
      </c>
      <c r="D108" s="3" t="s">
        <v>37</v>
      </c>
      <c r="E108" s="11">
        <v>75102</v>
      </c>
      <c r="F108" s="3">
        <v>1020322781</v>
      </c>
      <c r="G108" s="3" t="s">
        <v>57</v>
      </c>
      <c r="H108" s="3" t="s">
        <v>45</v>
      </c>
      <c r="I108" s="3">
        <v>60</v>
      </c>
      <c r="J108" s="3">
        <v>105</v>
      </c>
      <c r="K108" s="3">
        <v>1001</v>
      </c>
      <c r="L108" s="3">
        <v>3</v>
      </c>
      <c r="M108" s="3" t="s">
        <v>56</v>
      </c>
      <c r="N108" s="3">
        <v>1</v>
      </c>
      <c r="O108" s="3" t="s">
        <v>58</v>
      </c>
      <c r="Q108" s="3">
        <v>89</v>
      </c>
      <c r="S108" s="12"/>
      <c r="T108" s="12">
        <v>2002</v>
      </c>
      <c r="U108" s="12"/>
      <c r="V108" s="12"/>
      <c r="W108" s="12"/>
      <c r="X108" s="12"/>
      <c r="Y108" s="12"/>
      <c r="Z108" s="13" t="s">
        <v>49</v>
      </c>
      <c r="AA108" s="18">
        <v>213.86</v>
      </c>
      <c r="AB108" s="18"/>
      <c r="AC108" s="15"/>
      <c r="AD108" s="16">
        <f>IFERROR(VLOOKUP(B108,ERP!D:AA,20,0),VLOOKUP(AH108,ERP!D:AF,20,0))</f>
        <v>1</v>
      </c>
      <c r="AE108" s="16" t="str">
        <f>IFERROR(VLOOKUP(B108,ERP!D:AA,22,0),VLOOKUP(AH108,ERP!D:AF,22,0))</f>
        <v>02SD</v>
      </c>
      <c r="AF108" s="16">
        <f>IFERROR(VLOOKUP(B108,ERP!D:AA,24,0),VLOOKUP(AH108,ERP!D:AF,24,0))</f>
        <v>2</v>
      </c>
      <c r="AG108" s="16" t="s">
        <v>44</v>
      </c>
      <c r="AH108" s="16" t="str">
        <f>IFERROR(VLOOKUP(AG108,ERP!A:D,4,0),"")</f>
        <v/>
      </c>
      <c r="AI108" s="17"/>
      <c r="AJ108" s="17"/>
      <c r="AK108" s="17"/>
    </row>
    <row r="109" spans="1:37" ht="15.75" customHeight="1" x14ac:dyDescent="0.2">
      <c r="A109" s="10" t="str">
        <f>IFERROR(IF(VLOOKUP(B109,ERP!D:D,1,0)=B109,"Rapproché","Non rapproché"),"Non rapproché")</f>
        <v>Rapproché</v>
      </c>
      <c r="B109" s="10">
        <f>IFERROR(VLOOKUP(F109,ERP!A:D,4,0),VLOOKUP(F109,ERP!B:D,3,0))</f>
        <v>75227</v>
      </c>
      <c r="C109" s="3">
        <v>75</v>
      </c>
      <c r="D109" s="3" t="s">
        <v>37</v>
      </c>
      <c r="E109" s="11">
        <v>75102</v>
      </c>
      <c r="F109" s="3">
        <v>1020322782</v>
      </c>
      <c r="G109" s="3" t="s">
        <v>57</v>
      </c>
      <c r="H109" s="3" t="s">
        <v>45</v>
      </c>
      <c r="I109" s="3">
        <v>85</v>
      </c>
      <c r="J109" s="3">
        <v>136</v>
      </c>
      <c r="K109" s="3">
        <v>2001</v>
      </c>
      <c r="L109" s="3">
        <v>3</v>
      </c>
      <c r="M109" s="3" t="s">
        <v>56</v>
      </c>
      <c r="N109" s="3">
        <v>1</v>
      </c>
      <c r="O109" s="3" t="s">
        <v>58</v>
      </c>
      <c r="Q109" s="3">
        <v>89</v>
      </c>
      <c r="S109" s="12"/>
      <c r="T109" s="12">
        <v>2002</v>
      </c>
      <c r="U109" s="12"/>
      <c r="V109" s="12"/>
      <c r="W109" s="12"/>
      <c r="X109" s="12"/>
      <c r="Y109" s="12"/>
      <c r="Z109" s="13" t="s">
        <v>49</v>
      </c>
      <c r="AA109" s="18">
        <v>276.95999999999998</v>
      </c>
      <c r="AB109" s="18"/>
      <c r="AC109" s="15"/>
      <c r="AD109" s="16">
        <f>IFERROR(VLOOKUP(B109,ERP!D:AA,20,0),VLOOKUP(AH109,ERP!D:AF,20,0))</f>
        <v>1</v>
      </c>
      <c r="AE109" s="16" t="str">
        <f>IFERROR(VLOOKUP(B109,ERP!D:AA,22,0),VLOOKUP(AH109,ERP!D:AF,22,0))</f>
        <v>02SD</v>
      </c>
      <c r="AF109" s="16">
        <f>IFERROR(VLOOKUP(B109,ERP!D:AA,24,0),VLOOKUP(AH109,ERP!D:AF,24,0))</f>
        <v>2</v>
      </c>
      <c r="AG109" s="16" t="s">
        <v>44</v>
      </c>
      <c r="AH109" s="16" t="str">
        <f>IFERROR(VLOOKUP(AG109,ERP!A:D,4,0),"")</f>
        <v/>
      </c>
      <c r="AI109" s="17"/>
      <c r="AJ109" s="17"/>
      <c r="AK109" s="17"/>
    </row>
    <row r="110" spans="1:37" ht="15.75" customHeight="1" x14ac:dyDescent="0.2">
      <c r="A110" s="10" t="str">
        <f>IFERROR(IF(VLOOKUP(B110,ERP!D:D,1,0)=B110,"Rapproché","Non rapproché"),"Non rapproché")</f>
        <v>Rapproché</v>
      </c>
      <c r="B110" s="10">
        <f>IFERROR(VLOOKUP(F110,ERP!A:D,4,0),VLOOKUP(F110,ERP!B:D,3,0))</f>
        <v>75228</v>
      </c>
      <c r="C110" s="3">
        <v>75</v>
      </c>
      <c r="D110" s="3" t="s">
        <v>37</v>
      </c>
      <c r="E110" s="11">
        <v>75102</v>
      </c>
      <c r="F110" s="3">
        <v>1020322783</v>
      </c>
      <c r="G110" s="3" t="s">
        <v>57</v>
      </c>
      <c r="H110" s="3" t="s">
        <v>45</v>
      </c>
      <c r="I110" s="3">
        <v>52</v>
      </c>
      <c r="J110" s="3">
        <v>93</v>
      </c>
      <c r="K110" s="3">
        <v>1001</v>
      </c>
      <c r="L110" s="3">
        <v>4</v>
      </c>
      <c r="M110" s="3" t="s">
        <v>56</v>
      </c>
      <c r="N110" s="3">
        <v>1</v>
      </c>
      <c r="O110" s="3" t="s">
        <v>58</v>
      </c>
      <c r="Q110" s="3">
        <v>89</v>
      </c>
      <c r="S110" s="12"/>
      <c r="T110" s="12">
        <v>2002</v>
      </c>
      <c r="U110" s="12"/>
      <c r="V110" s="12"/>
      <c r="W110" s="12"/>
      <c r="X110" s="12"/>
      <c r="Y110" s="12"/>
      <c r="Z110" s="13" t="s">
        <v>49</v>
      </c>
      <c r="AA110" s="18">
        <v>189.4</v>
      </c>
      <c r="AB110" s="18"/>
      <c r="AC110" s="15"/>
      <c r="AD110" s="16">
        <f>IFERROR(VLOOKUP(B110,ERP!D:AA,20,0),VLOOKUP(AH110,ERP!D:AF,20,0))</f>
        <v>1</v>
      </c>
      <c r="AE110" s="16" t="str">
        <f>IFERROR(VLOOKUP(B110,ERP!D:AA,22,0),VLOOKUP(AH110,ERP!D:AF,22,0))</f>
        <v>02SD</v>
      </c>
      <c r="AF110" s="16">
        <f>IFERROR(VLOOKUP(B110,ERP!D:AA,24,0),VLOOKUP(AH110,ERP!D:AF,24,0))</f>
        <v>2</v>
      </c>
      <c r="AG110" s="16" t="s">
        <v>44</v>
      </c>
      <c r="AH110" s="16" t="str">
        <f>IFERROR(VLOOKUP(AG110,ERP!A:D,4,0),"")</f>
        <v/>
      </c>
      <c r="AI110" s="17"/>
      <c r="AJ110" s="17"/>
      <c r="AK110" s="17"/>
    </row>
    <row r="111" spans="1:37" ht="15.75" customHeight="1" x14ac:dyDescent="0.2">
      <c r="A111" s="10" t="str">
        <f>IFERROR(IF(VLOOKUP(B111,ERP!D:D,1,0)=B111,"Rapproché","Non rapproché"),"Non rapproché")</f>
        <v>Rapproché</v>
      </c>
      <c r="B111" s="10">
        <f>IFERROR(VLOOKUP(F111,ERP!A:D,4,0),VLOOKUP(F111,ERP!B:D,3,0))</f>
        <v>75229</v>
      </c>
      <c r="C111" s="3">
        <v>75</v>
      </c>
      <c r="D111" s="3" t="s">
        <v>37</v>
      </c>
      <c r="E111" s="11">
        <v>75102</v>
      </c>
      <c r="F111" s="3">
        <v>1020322784</v>
      </c>
      <c r="G111" s="3" t="s">
        <v>57</v>
      </c>
      <c r="H111" s="3" t="s">
        <v>45</v>
      </c>
      <c r="I111" s="3">
        <v>45</v>
      </c>
      <c r="J111" s="3">
        <v>86</v>
      </c>
      <c r="K111" s="3">
        <v>2001</v>
      </c>
      <c r="L111" s="3">
        <v>4</v>
      </c>
      <c r="M111" s="3" t="s">
        <v>56</v>
      </c>
      <c r="N111" s="3">
        <v>1</v>
      </c>
      <c r="O111" s="3" t="s">
        <v>58</v>
      </c>
      <c r="Q111" s="3">
        <v>89</v>
      </c>
      <c r="S111" s="12"/>
      <c r="T111" s="12">
        <v>2002</v>
      </c>
      <c r="U111" s="12"/>
      <c r="V111" s="12"/>
      <c r="W111" s="12"/>
      <c r="X111" s="12"/>
      <c r="Y111" s="12"/>
      <c r="Z111" s="13" t="s">
        <v>49</v>
      </c>
      <c r="AA111" s="18">
        <v>175.12</v>
      </c>
      <c r="AB111" s="18"/>
      <c r="AC111" s="15"/>
      <c r="AD111" s="16">
        <f>IFERROR(VLOOKUP(B111,ERP!D:AA,20,0),VLOOKUP(AH111,ERP!D:AF,20,0))</f>
        <v>1</v>
      </c>
      <c r="AE111" s="16" t="str">
        <f>IFERROR(VLOOKUP(B111,ERP!D:AA,22,0),VLOOKUP(AH111,ERP!D:AF,22,0))</f>
        <v>02SD</v>
      </c>
      <c r="AF111" s="16">
        <f>IFERROR(VLOOKUP(B111,ERP!D:AA,24,0),VLOOKUP(AH111,ERP!D:AF,24,0))</f>
        <v>2</v>
      </c>
      <c r="AG111" s="16" t="s">
        <v>44</v>
      </c>
      <c r="AH111" s="16" t="str">
        <f>IFERROR(VLOOKUP(AG111,ERP!A:D,4,0),"")</f>
        <v/>
      </c>
      <c r="AI111" s="17"/>
      <c r="AJ111" s="17"/>
      <c r="AK111" s="17"/>
    </row>
    <row r="112" spans="1:37" ht="15.75" customHeight="1" x14ac:dyDescent="0.2">
      <c r="A112" s="10" t="str">
        <f>IFERROR(IF(VLOOKUP(B112,ERP!D:D,1,0)=B112,"Rapproché","Non rapproché"),"Non rapproché")</f>
        <v>Rapproché</v>
      </c>
      <c r="B112" s="10">
        <f>IFERROR(VLOOKUP(F112,ERP!A:D,4,0),VLOOKUP(F112,ERP!B:D,3,0))</f>
        <v>75230</v>
      </c>
      <c r="C112" s="3">
        <v>75</v>
      </c>
      <c r="D112" s="3" t="s">
        <v>37</v>
      </c>
      <c r="E112" s="11">
        <v>75102</v>
      </c>
      <c r="F112" s="3">
        <v>1020322785</v>
      </c>
      <c r="G112" s="3" t="s">
        <v>57</v>
      </c>
      <c r="H112" s="3" t="s">
        <v>45</v>
      </c>
      <c r="I112" s="3">
        <v>71</v>
      </c>
      <c r="J112" s="3">
        <v>113</v>
      </c>
      <c r="K112" s="3">
        <v>1001</v>
      </c>
      <c r="L112" s="3">
        <v>5</v>
      </c>
      <c r="M112" s="3" t="s">
        <v>56</v>
      </c>
      <c r="N112" s="3">
        <v>1</v>
      </c>
      <c r="O112" s="3" t="s">
        <v>58</v>
      </c>
      <c r="Q112" s="3">
        <v>89</v>
      </c>
      <c r="S112" s="12"/>
      <c r="T112" s="12">
        <v>2002</v>
      </c>
      <c r="U112" s="12"/>
      <c r="V112" s="12"/>
      <c r="W112" s="12"/>
      <c r="X112" s="12"/>
      <c r="Y112" s="12"/>
      <c r="Z112" s="13" t="s">
        <v>49</v>
      </c>
      <c r="AA112" s="18">
        <v>226.16</v>
      </c>
      <c r="AB112" s="18"/>
      <c r="AC112" s="15"/>
      <c r="AD112" s="16">
        <f>IFERROR(VLOOKUP(B112,ERP!D:AA,20,0),VLOOKUP(AH112,ERP!D:AF,20,0))</f>
        <v>1</v>
      </c>
      <c r="AE112" s="16" t="str">
        <f>IFERROR(VLOOKUP(B112,ERP!D:AA,22,0),VLOOKUP(AH112,ERP!D:AF,22,0))</f>
        <v>02SD</v>
      </c>
      <c r="AF112" s="16">
        <f>IFERROR(VLOOKUP(B112,ERP!D:AA,24,0),VLOOKUP(AH112,ERP!D:AF,24,0))</f>
        <v>2</v>
      </c>
      <c r="AG112" s="16" t="s">
        <v>44</v>
      </c>
      <c r="AH112" s="16" t="str">
        <f>IFERROR(VLOOKUP(AG112,ERP!A:D,4,0),"")</f>
        <v/>
      </c>
      <c r="AI112" s="17"/>
      <c r="AJ112" s="17"/>
      <c r="AK112" s="17"/>
    </row>
    <row r="113" spans="1:37" ht="15.75" customHeight="1" x14ac:dyDescent="0.2">
      <c r="A113" s="10" t="str">
        <f>IFERROR(IF(VLOOKUP(B113,ERP!D:D,1,0)=B113,"Rapproché","Non rapproché"),"Non rapproché")</f>
        <v>Rapproché</v>
      </c>
      <c r="B113" s="10">
        <f>IFERROR(VLOOKUP(F113,ERP!A:D,4,0),VLOOKUP(F113,ERP!B:D,3,0))</f>
        <v>75217</v>
      </c>
      <c r="C113" s="3">
        <v>75</v>
      </c>
      <c r="D113" s="3" t="s">
        <v>37</v>
      </c>
      <c r="E113" s="11">
        <v>75102</v>
      </c>
      <c r="F113" s="3">
        <v>1020325654</v>
      </c>
      <c r="G113" s="3" t="s">
        <v>57</v>
      </c>
      <c r="H113" s="3" t="s">
        <v>45</v>
      </c>
      <c r="I113" s="3">
        <v>56</v>
      </c>
      <c r="J113" s="3">
        <v>100</v>
      </c>
      <c r="K113" s="3">
        <v>1001</v>
      </c>
      <c r="L113" s="3">
        <v>2</v>
      </c>
      <c r="M113" s="3" t="s">
        <v>40</v>
      </c>
      <c r="N113" s="3">
        <v>1</v>
      </c>
      <c r="O113" s="3" t="s">
        <v>58</v>
      </c>
      <c r="Q113" s="3">
        <v>89</v>
      </c>
      <c r="S113" s="12"/>
      <c r="T113" s="12">
        <v>1880</v>
      </c>
      <c r="U113" s="12"/>
      <c r="V113" s="12"/>
      <c r="W113" s="12"/>
      <c r="X113" s="12"/>
      <c r="Y113" s="12"/>
      <c r="Z113" s="13" t="s">
        <v>49</v>
      </c>
      <c r="AA113" s="18">
        <v>203.75</v>
      </c>
      <c r="AB113" s="18"/>
      <c r="AC113" s="15"/>
      <c r="AD113" s="16">
        <f>IFERROR(VLOOKUP(B113,ERP!D:AA,20,0),VLOOKUP(AH113,ERP!D:AF,20,0))</f>
        <v>1</v>
      </c>
      <c r="AE113" s="16" t="str">
        <f>IFERROR(VLOOKUP(B113,ERP!D:AA,22,0),VLOOKUP(AH113,ERP!D:AF,22,0))</f>
        <v>02SD</v>
      </c>
      <c r="AF113" s="16">
        <f>IFERROR(VLOOKUP(B113,ERP!D:AA,24,0),VLOOKUP(AH113,ERP!D:AF,24,0))</f>
        <v>1</v>
      </c>
      <c r="AG113" s="16" t="s">
        <v>44</v>
      </c>
      <c r="AH113" s="16" t="str">
        <f>IFERROR(VLOOKUP(AG113,ERP!A:D,4,0),"")</f>
        <v/>
      </c>
      <c r="AI113" s="17"/>
      <c r="AJ113" s="17"/>
      <c r="AK113" s="17"/>
    </row>
    <row r="114" spans="1:37" ht="15.75" customHeight="1" x14ac:dyDescent="0.2">
      <c r="A114" s="10" t="str">
        <f>IFERROR(IF(VLOOKUP(B114,ERP!D:D,1,0)=B114,"Rapproché","Non rapproché"),"Non rapproché")</f>
        <v>Rapproché</v>
      </c>
      <c r="B114" s="10">
        <f>IFERROR(VLOOKUP(F114,ERP!A:D,4,0),VLOOKUP(F114,ERP!B:D,3,0))</f>
        <v>153448</v>
      </c>
      <c r="C114" s="3">
        <v>75</v>
      </c>
      <c r="D114" s="3" t="s">
        <v>37</v>
      </c>
      <c r="E114" s="11">
        <v>75102</v>
      </c>
      <c r="F114" s="3">
        <v>1020325656</v>
      </c>
      <c r="G114" s="3" t="s">
        <v>57</v>
      </c>
      <c r="H114" s="3" t="s">
        <v>39</v>
      </c>
      <c r="J114" s="3">
        <v>153</v>
      </c>
      <c r="K114" s="3">
        <v>1001</v>
      </c>
      <c r="L114" s="3">
        <v>0</v>
      </c>
      <c r="M114" s="3" t="s">
        <v>56</v>
      </c>
      <c r="N114" s="3">
        <v>1</v>
      </c>
      <c r="O114" s="3" t="s">
        <v>58</v>
      </c>
      <c r="Q114" s="3">
        <v>89</v>
      </c>
      <c r="S114" s="21" t="s">
        <v>50</v>
      </c>
      <c r="T114" s="21">
        <v>2002</v>
      </c>
      <c r="U114" s="21">
        <v>153</v>
      </c>
      <c r="V114" s="21">
        <v>0</v>
      </c>
      <c r="W114" s="21">
        <v>0</v>
      </c>
      <c r="X114" s="21">
        <v>0</v>
      </c>
      <c r="Y114" s="21">
        <v>0</v>
      </c>
      <c r="Z114" s="13" t="s">
        <v>49</v>
      </c>
      <c r="AA114" s="18">
        <v>494.56</v>
      </c>
      <c r="AB114" s="18"/>
      <c r="AC114" s="22"/>
      <c r="AD114" s="16">
        <f>IFERROR(VLOOKUP(B114,ERP!D:AA,20,0),VLOOKUP(AH114,ERP!D:AF,20,0))</f>
        <v>1</v>
      </c>
      <c r="AE114" s="16" t="str">
        <f>IFERROR(VLOOKUP(B114,ERP!D:AA,22,0),VLOOKUP(AH114,ERP!D:AF,22,0))</f>
        <v>02SD</v>
      </c>
      <c r="AF114" s="16">
        <f>IFERROR(VLOOKUP(B114,ERP!D:AA,24,0),VLOOKUP(AH114,ERP!D:AF,24,0))</f>
        <v>2</v>
      </c>
      <c r="AG114" s="16" t="s">
        <v>44</v>
      </c>
      <c r="AH114" s="16" t="str">
        <f>IFERROR(VLOOKUP(AG114,ERP!A:D,4,0),"")</f>
        <v/>
      </c>
      <c r="AI114" s="17"/>
      <c r="AJ114" s="17"/>
      <c r="AK114" s="17"/>
    </row>
    <row r="115" spans="1:37" ht="15.75" customHeight="1" x14ac:dyDescent="0.2">
      <c r="A115" s="10" t="str">
        <f>IFERROR(IF(VLOOKUP(B115,ERP!D:D,1,0)=B115,"Rapproché","Non rapproché"),"Non rapproché")</f>
        <v>Rapproché</v>
      </c>
      <c r="B115" s="10">
        <f>IFERROR(VLOOKUP(F115,ERP!A:D,4,0),VLOOKUP(F115,ERP!B:D,3,0))</f>
        <v>75256</v>
      </c>
      <c r="C115" s="3">
        <v>75</v>
      </c>
      <c r="D115" s="3" t="s">
        <v>37</v>
      </c>
      <c r="E115" s="11">
        <v>75102</v>
      </c>
      <c r="F115" s="3">
        <v>1020325657</v>
      </c>
      <c r="G115" s="3" t="s">
        <v>57</v>
      </c>
      <c r="H115" s="3" t="s">
        <v>45</v>
      </c>
      <c r="I115" s="3">
        <v>35</v>
      </c>
      <c r="J115" s="3">
        <v>76</v>
      </c>
      <c r="K115" s="3">
        <v>1001</v>
      </c>
      <c r="L115" s="3">
        <v>0</v>
      </c>
      <c r="M115" s="3" t="s">
        <v>59</v>
      </c>
      <c r="N115" s="3">
        <v>1</v>
      </c>
      <c r="O115" s="3" t="s">
        <v>58</v>
      </c>
      <c r="Q115" s="3">
        <v>89</v>
      </c>
      <c r="S115" s="12"/>
      <c r="T115" s="12">
        <v>2002</v>
      </c>
      <c r="U115" s="12"/>
      <c r="V115" s="12"/>
      <c r="W115" s="12"/>
      <c r="X115" s="12"/>
      <c r="Y115" s="12"/>
      <c r="Z115" s="13" t="s">
        <v>49</v>
      </c>
      <c r="AA115" s="18">
        <v>154.75</v>
      </c>
      <c r="AB115" s="18"/>
      <c r="AC115" s="15"/>
      <c r="AD115" s="16">
        <f>IFERROR(VLOOKUP(B115,ERP!D:AA,20,0),VLOOKUP(AH115,ERP!D:AF,20,0))</f>
        <v>1</v>
      </c>
      <c r="AE115" s="16" t="str">
        <f>IFERROR(VLOOKUP(B115,ERP!D:AA,22,0),VLOOKUP(AH115,ERP!D:AF,22,0))</f>
        <v>02SD</v>
      </c>
      <c r="AF115" s="16">
        <f>IFERROR(VLOOKUP(B115,ERP!D:AA,24,0),VLOOKUP(AH115,ERP!D:AF,24,0))</f>
        <v>3</v>
      </c>
      <c r="AG115" s="16" t="s">
        <v>44</v>
      </c>
      <c r="AH115" s="16" t="str">
        <f>IFERROR(VLOOKUP(AG115,ERP!A:D,4,0),"")</f>
        <v/>
      </c>
      <c r="AI115" s="17"/>
      <c r="AJ115" s="17"/>
      <c r="AK115" s="17"/>
    </row>
    <row r="116" spans="1:37" ht="15.75" customHeight="1" x14ac:dyDescent="0.2">
      <c r="A116" s="10" t="str">
        <f>IFERROR(IF(VLOOKUP(B116,ERP!D:D,1,0)=B116,"Rapproché","Non rapproché"),"Non rapproché")</f>
        <v>Rapproché</v>
      </c>
      <c r="B116" s="10">
        <f>IFERROR(VLOOKUP(F116,ERP!A:D,4,0),VLOOKUP(F116,ERP!B:D,3,0))</f>
        <v>75231</v>
      </c>
      <c r="C116" s="3">
        <v>75</v>
      </c>
      <c r="D116" s="3" t="s">
        <v>37</v>
      </c>
      <c r="E116" s="11">
        <v>75102</v>
      </c>
      <c r="F116" s="3">
        <v>1020325658</v>
      </c>
      <c r="G116" s="3" t="s">
        <v>57</v>
      </c>
      <c r="H116" s="3" t="s">
        <v>39</v>
      </c>
      <c r="J116" s="3">
        <v>85</v>
      </c>
      <c r="K116" s="3">
        <v>2001</v>
      </c>
      <c r="L116" s="3">
        <v>0</v>
      </c>
      <c r="M116" s="3" t="s">
        <v>59</v>
      </c>
      <c r="N116" s="3">
        <v>1</v>
      </c>
      <c r="O116" s="3" t="s">
        <v>58</v>
      </c>
      <c r="Q116" s="3">
        <v>89</v>
      </c>
      <c r="S116" s="21" t="s">
        <v>50</v>
      </c>
      <c r="T116" s="21">
        <v>2002</v>
      </c>
      <c r="U116" s="21">
        <v>51</v>
      </c>
      <c r="V116" s="21">
        <v>69</v>
      </c>
      <c r="W116" s="21">
        <v>0</v>
      </c>
      <c r="X116" s="21">
        <v>0</v>
      </c>
      <c r="Y116" s="21">
        <v>0</v>
      </c>
      <c r="Z116" s="13" t="s">
        <v>49</v>
      </c>
      <c r="AA116" s="18">
        <v>331.63</v>
      </c>
      <c r="AB116" s="18"/>
      <c r="AC116" s="22"/>
      <c r="AD116" s="16">
        <f>IFERROR(VLOOKUP(B116,ERP!D:AA,20,0),VLOOKUP(AH116,ERP!D:AF,20,0))</f>
        <v>1</v>
      </c>
      <c r="AE116" s="16" t="str">
        <f>IFERROR(VLOOKUP(B116,ERP!D:AA,22,0),VLOOKUP(AH116,ERP!D:AF,22,0))</f>
        <v>02SD</v>
      </c>
      <c r="AF116" s="16">
        <f>IFERROR(VLOOKUP(B116,ERP!D:AA,24,0),VLOOKUP(AH116,ERP!D:AF,24,0))</f>
        <v>2</v>
      </c>
      <c r="AG116" s="16" t="s">
        <v>44</v>
      </c>
      <c r="AH116" s="16" t="str">
        <f>IFERROR(VLOOKUP(AG116,ERP!A:D,4,0),"")</f>
        <v/>
      </c>
      <c r="AI116" s="17"/>
      <c r="AJ116" s="17"/>
      <c r="AK116" s="17"/>
    </row>
    <row r="117" spans="1:37" ht="15.75" customHeight="1" x14ac:dyDescent="0.2">
      <c r="A117" s="10" t="str">
        <f>IFERROR(IF(VLOOKUP(B117,ERP!D:D,1,0)=B117,"Rapproché","Non rapproché"),"Non rapproché")</f>
        <v>Rapproché</v>
      </c>
      <c r="B117" s="10">
        <f>IFERROR(VLOOKUP(F117,ERP!A:D,4,0),VLOOKUP(F117,ERP!B:D,3,0))</f>
        <v>75257</v>
      </c>
      <c r="C117" s="3">
        <v>75</v>
      </c>
      <c r="D117" s="3" t="s">
        <v>37</v>
      </c>
      <c r="E117" s="11">
        <v>75102</v>
      </c>
      <c r="F117" s="3">
        <v>1020325659</v>
      </c>
      <c r="G117" s="3" t="s">
        <v>57</v>
      </c>
      <c r="H117" s="3" t="s">
        <v>45</v>
      </c>
      <c r="I117" s="3">
        <v>96</v>
      </c>
      <c r="J117" s="3">
        <v>157</v>
      </c>
      <c r="K117" s="3">
        <v>1001</v>
      </c>
      <c r="L117" s="3">
        <v>1</v>
      </c>
      <c r="M117" s="3" t="s">
        <v>59</v>
      </c>
      <c r="N117" s="3">
        <v>1</v>
      </c>
      <c r="O117" s="3" t="s">
        <v>58</v>
      </c>
      <c r="Q117" s="3">
        <v>89</v>
      </c>
      <c r="S117" s="12"/>
      <c r="T117" s="12">
        <v>2002</v>
      </c>
      <c r="U117" s="12"/>
      <c r="V117" s="12"/>
      <c r="W117" s="12"/>
      <c r="X117" s="12"/>
      <c r="Y117" s="12"/>
      <c r="Z117" s="13" t="s">
        <v>49</v>
      </c>
      <c r="AA117" s="18">
        <v>319.75</v>
      </c>
      <c r="AB117" s="18"/>
      <c r="AC117" s="15"/>
      <c r="AD117" s="16">
        <f>IFERROR(VLOOKUP(B117,ERP!D:AA,20,0),VLOOKUP(AH117,ERP!D:AF,20,0))</f>
        <v>1</v>
      </c>
      <c r="AE117" s="16" t="str">
        <f>IFERROR(VLOOKUP(B117,ERP!D:AA,22,0),VLOOKUP(AH117,ERP!D:AF,22,0))</f>
        <v>02SD</v>
      </c>
      <c r="AF117" s="16">
        <f>IFERROR(VLOOKUP(B117,ERP!D:AA,24,0),VLOOKUP(AH117,ERP!D:AF,24,0))</f>
        <v>3</v>
      </c>
      <c r="AG117" s="16" t="s">
        <v>44</v>
      </c>
      <c r="AH117" s="16" t="str">
        <f>IFERROR(VLOOKUP(AG117,ERP!A:D,4,0),"")</f>
        <v/>
      </c>
      <c r="AI117" s="17"/>
      <c r="AJ117" s="17"/>
      <c r="AK117" s="17"/>
    </row>
    <row r="118" spans="1:37" ht="15.75" customHeight="1" x14ac:dyDescent="0.2">
      <c r="A118" s="10" t="str">
        <f>IFERROR(IF(VLOOKUP(B118,ERP!D:D,1,0)=B118,"Rapproché","Non rapproché"),"Non rapproché")</f>
        <v>Rapproché</v>
      </c>
      <c r="B118" s="10">
        <f>IFERROR(VLOOKUP(F118,ERP!A:D,4,0),VLOOKUP(F118,ERP!B:D,3,0))</f>
        <v>75258</v>
      </c>
      <c r="C118" s="3">
        <v>75</v>
      </c>
      <c r="D118" s="3" t="s">
        <v>37</v>
      </c>
      <c r="E118" s="11">
        <v>75102</v>
      </c>
      <c r="F118" s="3">
        <v>1020325660</v>
      </c>
      <c r="G118" s="3" t="s">
        <v>57</v>
      </c>
      <c r="H118" s="3" t="s">
        <v>45</v>
      </c>
      <c r="I118" s="3">
        <v>53</v>
      </c>
      <c r="J118" s="3">
        <v>97</v>
      </c>
      <c r="K118" s="3">
        <v>1001</v>
      </c>
      <c r="L118" s="3">
        <v>2</v>
      </c>
      <c r="M118" s="3" t="s">
        <v>59</v>
      </c>
      <c r="N118" s="3">
        <v>1</v>
      </c>
      <c r="O118" s="3" t="s">
        <v>58</v>
      </c>
      <c r="Q118" s="3">
        <v>89</v>
      </c>
      <c r="S118" s="12"/>
      <c r="T118" s="12">
        <v>2002</v>
      </c>
      <c r="U118" s="12"/>
      <c r="V118" s="12"/>
      <c r="W118" s="12"/>
      <c r="X118" s="12"/>
      <c r="Y118" s="12"/>
      <c r="Z118" s="13" t="s">
        <v>49</v>
      </c>
      <c r="AA118" s="18">
        <v>197.6</v>
      </c>
      <c r="AB118" s="18"/>
      <c r="AC118" s="15"/>
      <c r="AD118" s="16">
        <f>IFERROR(VLOOKUP(B118,ERP!D:AA,20,0),VLOOKUP(AH118,ERP!D:AF,20,0))</f>
        <v>1</v>
      </c>
      <c r="AE118" s="16" t="str">
        <f>IFERROR(VLOOKUP(B118,ERP!D:AA,22,0),VLOOKUP(AH118,ERP!D:AF,22,0))</f>
        <v>02SD</v>
      </c>
      <c r="AF118" s="16">
        <f>IFERROR(VLOOKUP(B118,ERP!D:AA,24,0),VLOOKUP(AH118,ERP!D:AF,24,0))</f>
        <v>3</v>
      </c>
      <c r="AG118" s="16" t="s">
        <v>44</v>
      </c>
      <c r="AH118" s="16" t="str">
        <f>IFERROR(VLOOKUP(AG118,ERP!A:D,4,0),"")</f>
        <v/>
      </c>
      <c r="AI118" s="17"/>
      <c r="AJ118" s="17"/>
      <c r="AK118" s="17"/>
    </row>
    <row r="119" spans="1:37" ht="15.75" customHeight="1" x14ac:dyDescent="0.2">
      <c r="A119" s="10" t="str">
        <f>IFERROR(IF(VLOOKUP(B119,ERP!D:D,1,0)=B119,"Rapproché","Non rapproché"),"Non rapproché")</f>
        <v>Rapproché</v>
      </c>
      <c r="B119" s="10">
        <f>IFERROR(VLOOKUP(F119,ERP!A:D,4,0),VLOOKUP(F119,ERP!B:D,3,0))</f>
        <v>75259</v>
      </c>
      <c r="C119" s="3">
        <v>75</v>
      </c>
      <c r="D119" s="3" t="s">
        <v>37</v>
      </c>
      <c r="E119" s="11">
        <v>75102</v>
      </c>
      <c r="F119" s="3">
        <v>1020325661</v>
      </c>
      <c r="G119" s="3" t="s">
        <v>57</v>
      </c>
      <c r="H119" s="3" t="s">
        <v>45</v>
      </c>
      <c r="I119" s="3">
        <v>47</v>
      </c>
      <c r="J119" s="3">
        <v>91</v>
      </c>
      <c r="K119" s="3">
        <v>2001</v>
      </c>
      <c r="L119" s="3">
        <v>2</v>
      </c>
      <c r="M119" s="3" t="s">
        <v>59</v>
      </c>
      <c r="N119" s="3">
        <v>1</v>
      </c>
      <c r="O119" s="3" t="s">
        <v>58</v>
      </c>
      <c r="Q119" s="3">
        <v>89</v>
      </c>
      <c r="S119" s="12"/>
      <c r="T119" s="12">
        <v>2002</v>
      </c>
      <c r="U119" s="12"/>
      <c r="V119" s="12"/>
      <c r="W119" s="12"/>
      <c r="X119" s="12"/>
      <c r="Y119" s="12"/>
      <c r="Z119" s="13" t="s">
        <v>49</v>
      </c>
      <c r="AA119" s="18">
        <v>185.3</v>
      </c>
      <c r="AB119" s="18"/>
      <c r="AC119" s="15"/>
      <c r="AD119" s="16">
        <f>IFERROR(VLOOKUP(B119,ERP!D:AA,20,0),VLOOKUP(AH119,ERP!D:AF,20,0))</f>
        <v>1</v>
      </c>
      <c r="AE119" s="16" t="str">
        <f>IFERROR(VLOOKUP(B119,ERP!D:AA,22,0),VLOOKUP(AH119,ERP!D:AF,22,0))</f>
        <v>02SD</v>
      </c>
      <c r="AF119" s="16">
        <f>IFERROR(VLOOKUP(B119,ERP!D:AA,24,0),VLOOKUP(AH119,ERP!D:AF,24,0))</f>
        <v>3</v>
      </c>
      <c r="AG119" s="16" t="s">
        <v>44</v>
      </c>
      <c r="AH119" s="16" t="str">
        <f>IFERROR(VLOOKUP(AG119,ERP!A:D,4,0),"")</f>
        <v/>
      </c>
      <c r="AI119" s="17"/>
      <c r="AJ119" s="17"/>
      <c r="AK119" s="17"/>
    </row>
    <row r="120" spans="1:37" ht="15.75" customHeight="1" x14ac:dyDescent="0.2">
      <c r="A120" s="10" t="str">
        <f>IFERROR(IF(VLOOKUP(B120,ERP!D:D,1,0)=B120,"Rapproché","Non rapproché"),"Non rapproché")</f>
        <v>Rapproché</v>
      </c>
      <c r="B120" s="10">
        <f>IFERROR(VLOOKUP(F120,ERP!A:D,4,0),VLOOKUP(F120,ERP!B:D,3,0))</f>
        <v>75261</v>
      </c>
      <c r="C120" s="3">
        <v>75</v>
      </c>
      <c r="D120" s="3" t="s">
        <v>37</v>
      </c>
      <c r="E120" s="11">
        <v>75102</v>
      </c>
      <c r="F120" s="3">
        <v>1020325662</v>
      </c>
      <c r="G120" s="3" t="s">
        <v>57</v>
      </c>
      <c r="H120" s="3" t="s">
        <v>45</v>
      </c>
      <c r="I120" s="3">
        <v>83</v>
      </c>
      <c r="J120" s="3">
        <v>133</v>
      </c>
      <c r="K120" s="3">
        <v>2001</v>
      </c>
      <c r="L120" s="3">
        <v>3</v>
      </c>
      <c r="M120" s="3" t="s">
        <v>59</v>
      </c>
      <c r="N120" s="3">
        <v>1</v>
      </c>
      <c r="O120" s="3" t="s">
        <v>58</v>
      </c>
      <c r="Q120" s="3">
        <v>89</v>
      </c>
      <c r="S120" s="12"/>
      <c r="T120" s="12">
        <v>2002</v>
      </c>
      <c r="U120" s="12"/>
      <c r="V120" s="12"/>
      <c r="W120" s="12"/>
      <c r="X120" s="12"/>
      <c r="Y120" s="12"/>
      <c r="Z120" s="13" t="s">
        <v>49</v>
      </c>
      <c r="AA120" s="18">
        <v>271</v>
      </c>
      <c r="AB120" s="18"/>
      <c r="AC120" s="15"/>
      <c r="AD120" s="16">
        <f>IFERROR(VLOOKUP(B120,ERP!D:AA,20,0),VLOOKUP(AH120,ERP!D:AF,20,0))</f>
        <v>1</v>
      </c>
      <c r="AE120" s="16" t="str">
        <f>IFERROR(VLOOKUP(B120,ERP!D:AA,22,0),VLOOKUP(AH120,ERP!D:AF,22,0))</f>
        <v>02SD</v>
      </c>
      <c r="AF120" s="16">
        <f>IFERROR(VLOOKUP(B120,ERP!D:AA,24,0),VLOOKUP(AH120,ERP!D:AF,24,0))</f>
        <v>3</v>
      </c>
      <c r="AG120" s="16" t="s">
        <v>44</v>
      </c>
      <c r="AH120" s="16" t="str">
        <f>IFERROR(VLOOKUP(AG120,ERP!A:D,4,0),"")</f>
        <v/>
      </c>
      <c r="AI120" s="17"/>
      <c r="AJ120" s="17"/>
      <c r="AK120" s="17"/>
    </row>
    <row r="121" spans="1:37" ht="15.75" customHeight="1" x14ac:dyDescent="0.2">
      <c r="A121" s="10" t="str">
        <f>IFERROR(IF(VLOOKUP(B121,ERP!D:D,1,0)=B121,"Rapproché","Non rapproché"),"Non rapproché")</f>
        <v>Rapproché</v>
      </c>
      <c r="B121" s="10">
        <f>IFERROR(VLOOKUP(F121,ERP!A:D,4,0),VLOOKUP(F121,ERP!B:D,3,0))</f>
        <v>75260</v>
      </c>
      <c r="C121" s="3">
        <v>75</v>
      </c>
      <c r="D121" s="3" t="s">
        <v>37</v>
      </c>
      <c r="E121" s="11">
        <v>75102</v>
      </c>
      <c r="F121" s="3">
        <v>1020325664</v>
      </c>
      <c r="G121" s="3" t="s">
        <v>57</v>
      </c>
      <c r="H121" s="3" t="s">
        <v>45</v>
      </c>
      <c r="I121" s="3">
        <v>91</v>
      </c>
      <c r="J121" s="3">
        <v>150</v>
      </c>
      <c r="K121" s="3">
        <v>1001</v>
      </c>
      <c r="L121" s="3">
        <v>3</v>
      </c>
      <c r="M121" s="3" t="s">
        <v>59</v>
      </c>
      <c r="N121" s="3">
        <v>1</v>
      </c>
      <c r="O121" s="3" t="s">
        <v>58</v>
      </c>
      <c r="Q121" s="3">
        <v>89</v>
      </c>
      <c r="S121" s="12"/>
      <c r="T121" s="12">
        <v>2002</v>
      </c>
      <c r="U121" s="12"/>
      <c r="V121" s="12"/>
      <c r="W121" s="12"/>
      <c r="X121" s="12"/>
      <c r="Y121" s="12"/>
      <c r="Z121" s="13" t="s">
        <v>49</v>
      </c>
      <c r="AA121" s="18">
        <v>305.64999999999998</v>
      </c>
      <c r="AB121" s="18"/>
      <c r="AC121" s="15"/>
      <c r="AD121" s="16">
        <f>IFERROR(VLOOKUP(B121,ERP!D:AA,20,0),VLOOKUP(AH121,ERP!D:AF,20,0))</f>
        <v>1</v>
      </c>
      <c r="AE121" s="16" t="str">
        <f>IFERROR(VLOOKUP(B121,ERP!D:AA,22,0),VLOOKUP(AH121,ERP!D:AF,22,0))</f>
        <v>02SD</v>
      </c>
      <c r="AF121" s="16">
        <f>IFERROR(VLOOKUP(B121,ERP!D:AA,24,0),VLOOKUP(AH121,ERP!D:AF,24,0))</f>
        <v>3</v>
      </c>
      <c r="AG121" s="16" t="s">
        <v>44</v>
      </c>
      <c r="AH121" s="16" t="str">
        <f>IFERROR(VLOOKUP(AG121,ERP!A:D,4,0),"")</f>
        <v/>
      </c>
      <c r="AI121" s="17"/>
      <c r="AJ121" s="17"/>
      <c r="AK121" s="17"/>
    </row>
    <row r="122" spans="1:37" ht="15.75" customHeight="1" x14ac:dyDescent="0.2">
      <c r="A122" s="10" t="str">
        <f>IFERROR(IF(VLOOKUP(B122,ERP!D:D,1,0)=B122,"Rapproché","Non rapproché"),"Non rapproché")</f>
        <v>Rapproché</v>
      </c>
      <c r="B122" s="10">
        <f>IFERROR(VLOOKUP(F122,ERP!A:D,4,0),VLOOKUP(F122,ERP!B:D,3,0))</f>
        <v>75232</v>
      </c>
      <c r="C122" s="3">
        <v>75</v>
      </c>
      <c r="D122" s="3" t="s">
        <v>37</v>
      </c>
      <c r="E122" s="11">
        <v>75102</v>
      </c>
      <c r="F122" s="3">
        <v>1020368842</v>
      </c>
      <c r="G122" s="3" t="s">
        <v>57</v>
      </c>
      <c r="H122" s="3" t="s">
        <v>51</v>
      </c>
      <c r="J122" s="3">
        <v>24</v>
      </c>
      <c r="K122" s="3">
        <v>8001</v>
      </c>
      <c r="L122" s="3">
        <v>81</v>
      </c>
      <c r="M122" s="3" t="s">
        <v>40</v>
      </c>
      <c r="N122" s="3">
        <v>1</v>
      </c>
      <c r="O122" s="3" t="s">
        <v>58</v>
      </c>
      <c r="Q122" s="3">
        <v>89</v>
      </c>
      <c r="R122" s="3" t="s">
        <v>52</v>
      </c>
      <c r="S122" s="12"/>
      <c r="T122" s="12">
        <v>1880</v>
      </c>
      <c r="U122" s="12"/>
      <c r="V122" s="12"/>
      <c r="W122" s="12"/>
      <c r="X122" s="12"/>
      <c r="Y122" s="12"/>
      <c r="Z122" s="13" t="s">
        <v>49</v>
      </c>
      <c r="AA122" s="18">
        <v>62.78</v>
      </c>
      <c r="AB122" s="18"/>
      <c r="AC122" s="15"/>
      <c r="AD122" s="16">
        <f>IFERROR(VLOOKUP(B122,ERP!D:AA,20,0),VLOOKUP(AH122,ERP!D:AF,20,0))</f>
        <v>1</v>
      </c>
      <c r="AE122" s="16" t="str">
        <f>IFERROR(VLOOKUP(B122,ERP!D:AA,22,0),VLOOKUP(AH122,ERP!D:AF,22,0))</f>
        <v>02SD</v>
      </c>
      <c r="AF122" s="16" t="str">
        <f>IFERROR(VLOOKUP(B122,ERP!D:AA,24,0),VLOOKUP(AH122,ERP!D:AF,24,0))</f>
        <v>PKA1</v>
      </c>
      <c r="AG122" s="16" t="s">
        <v>44</v>
      </c>
      <c r="AH122" s="16" t="str">
        <f>IFERROR(VLOOKUP(AG122,ERP!A:D,4,0),"")</f>
        <v/>
      </c>
      <c r="AI122" s="17"/>
      <c r="AJ122" s="17"/>
      <c r="AK122" s="17"/>
    </row>
    <row r="123" spans="1:37" ht="15.75" customHeight="1" x14ac:dyDescent="0.2">
      <c r="A123" s="10" t="str">
        <f>IFERROR(IF(VLOOKUP(B123,ERP!D:D,1,0)=B123,"Rapproché","Non rapproché"),"Non rapproché")</f>
        <v>Rapproché</v>
      </c>
      <c r="B123" s="10">
        <f>IFERROR(VLOOKUP(F123,ERP!A:D,4,0),VLOOKUP(F123,ERP!B:D,3,0))</f>
        <v>75233</v>
      </c>
      <c r="C123" s="3">
        <v>75</v>
      </c>
      <c r="D123" s="3" t="s">
        <v>37</v>
      </c>
      <c r="E123" s="11">
        <v>75102</v>
      </c>
      <c r="F123" s="3">
        <v>1020368845</v>
      </c>
      <c r="G123" s="3" t="s">
        <v>57</v>
      </c>
      <c r="H123" s="3" t="s">
        <v>51</v>
      </c>
      <c r="J123" s="3">
        <v>21</v>
      </c>
      <c r="K123" s="3">
        <v>8002</v>
      </c>
      <c r="L123" s="3">
        <v>81</v>
      </c>
      <c r="M123" s="3" t="s">
        <v>40</v>
      </c>
      <c r="N123" s="3">
        <v>1</v>
      </c>
      <c r="O123" s="3" t="s">
        <v>58</v>
      </c>
      <c r="Q123" s="3">
        <v>89</v>
      </c>
      <c r="R123" s="3" t="s">
        <v>52</v>
      </c>
      <c r="S123" s="12"/>
      <c r="T123" s="12">
        <v>1880</v>
      </c>
      <c r="U123" s="12"/>
      <c r="V123" s="12"/>
      <c r="W123" s="12"/>
      <c r="X123" s="12"/>
      <c r="Y123" s="12"/>
      <c r="Z123" s="13" t="s">
        <v>49</v>
      </c>
      <c r="AA123" s="18">
        <v>54.89</v>
      </c>
      <c r="AB123" s="18"/>
      <c r="AC123" s="15"/>
      <c r="AD123" s="16">
        <f>IFERROR(VLOOKUP(B123,ERP!D:AA,20,0),VLOOKUP(AH123,ERP!D:AF,20,0))</f>
        <v>1</v>
      </c>
      <c r="AE123" s="16" t="str">
        <f>IFERROR(VLOOKUP(B123,ERP!D:AA,22,0),VLOOKUP(AH123,ERP!D:AF,22,0))</f>
        <v>02SD</v>
      </c>
      <c r="AF123" s="16" t="str">
        <f>IFERROR(VLOOKUP(B123,ERP!D:AA,24,0),VLOOKUP(AH123,ERP!D:AF,24,0))</f>
        <v>PKA1</v>
      </c>
      <c r="AG123" s="16" t="s">
        <v>44</v>
      </c>
      <c r="AH123" s="16" t="str">
        <f>IFERROR(VLOOKUP(AG123,ERP!A:D,4,0),"")</f>
        <v/>
      </c>
      <c r="AI123" s="17"/>
      <c r="AJ123" s="17"/>
      <c r="AK123" s="17"/>
    </row>
    <row r="124" spans="1:37" ht="15.75" customHeight="1" x14ac:dyDescent="0.2">
      <c r="A124" s="10" t="str">
        <f>IFERROR(IF(VLOOKUP(B124,ERP!D:D,1,0)=B124,"Rapproché","Non rapproché"),"Non rapproché")</f>
        <v>Rapproché</v>
      </c>
      <c r="B124" s="10">
        <f>IFERROR(VLOOKUP(F124,ERP!A:D,4,0),VLOOKUP(F124,ERP!B:D,3,0))</f>
        <v>75234</v>
      </c>
      <c r="C124" s="3">
        <v>75</v>
      </c>
      <c r="D124" s="3" t="s">
        <v>37</v>
      </c>
      <c r="E124" s="11">
        <v>75102</v>
      </c>
      <c r="F124" s="3">
        <v>1020368847</v>
      </c>
      <c r="G124" s="3" t="s">
        <v>57</v>
      </c>
      <c r="H124" s="3" t="s">
        <v>51</v>
      </c>
      <c r="J124" s="3">
        <v>19</v>
      </c>
      <c r="K124" s="3">
        <v>8003</v>
      </c>
      <c r="L124" s="3">
        <v>81</v>
      </c>
      <c r="M124" s="3" t="s">
        <v>40</v>
      </c>
      <c r="N124" s="3">
        <v>1</v>
      </c>
      <c r="O124" s="3" t="s">
        <v>58</v>
      </c>
      <c r="Q124" s="3">
        <v>89</v>
      </c>
      <c r="R124" s="3" t="s">
        <v>52</v>
      </c>
      <c r="S124" s="12"/>
      <c r="T124" s="12">
        <v>1880</v>
      </c>
      <c r="U124" s="12"/>
      <c r="V124" s="12"/>
      <c r="W124" s="12"/>
      <c r="X124" s="12"/>
      <c r="Y124" s="12"/>
      <c r="Z124" s="13" t="s">
        <v>49</v>
      </c>
      <c r="AA124" s="18">
        <v>49.68</v>
      </c>
      <c r="AB124" s="18"/>
      <c r="AC124" s="15"/>
      <c r="AD124" s="16">
        <f>IFERROR(VLOOKUP(B124,ERP!D:AA,20,0),VLOOKUP(AH124,ERP!D:AF,20,0))</f>
        <v>1</v>
      </c>
      <c r="AE124" s="16" t="str">
        <f>IFERROR(VLOOKUP(B124,ERP!D:AA,22,0),VLOOKUP(AH124,ERP!D:AF,22,0))</f>
        <v>02SD</v>
      </c>
      <c r="AF124" s="16" t="str">
        <f>IFERROR(VLOOKUP(B124,ERP!D:AA,24,0),VLOOKUP(AH124,ERP!D:AF,24,0))</f>
        <v>PKA1</v>
      </c>
      <c r="AG124" s="16" t="s">
        <v>44</v>
      </c>
      <c r="AH124" s="16" t="str">
        <f>IFERROR(VLOOKUP(AG124,ERP!A:D,4,0),"")</f>
        <v/>
      </c>
      <c r="AI124" s="17"/>
      <c r="AJ124" s="17"/>
      <c r="AK124" s="17"/>
    </row>
    <row r="125" spans="1:37" ht="15.75" customHeight="1" x14ac:dyDescent="0.2">
      <c r="A125" s="10" t="str">
        <f>IFERROR(IF(VLOOKUP(B125,ERP!D:D,1,0)=B125,"Rapproché","Non rapproché"),"Non rapproché")</f>
        <v>Rapproché</v>
      </c>
      <c r="B125" s="10">
        <f>IFERROR(VLOOKUP(F125,ERP!A:D,4,0),VLOOKUP(F125,ERP!B:D,3,0))</f>
        <v>75235</v>
      </c>
      <c r="C125" s="3">
        <v>75</v>
      </c>
      <c r="D125" s="3" t="s">
        <v>37</v>
      </c>
      <c r="E125" s="11">
        <v>75102</v>
      </c>
      <c r="F125" s="3">
        <v>1020368848</v>
      </c>
      <c r="G125" s="3" t="s">
        <v>57</v>
      </c>
      <c r="H125" s="3" t="s">
        <v>51</v>
      </c>
      <c r="J125" s="3">
        <v>16</v>
      </c>
      <c r="K125" s="3">
        <v>8004</v>
      </c>
      <c r="L125" s="3">
        <v>81</v>
      </c>
      <c r="M125" s="3" t="s">
        <v>40</v>
      </c>
      <c r="N125" s="3">
        <v>1</v>
      </c>
      <c r="O125" s="3" t="s">
        <v>58</v>
      </c>
      <c r="Q125" s="3">
        <v>89</v>
      </c>
      <c r="R125" s="3" t="s">
        <v>52</v>
      </c>
      <c r="S125" s="12"/>
      <c r="T125" s="12">
        <v>1880</v>
      </c>
      <c r="U125" s="12"/>
      <c r="V125" s="12"/>
      <c r="W125" s="12"/>
      <c r="X125" s="12"/>
      <c r="Y125" s="12"/>
      <c r="Z125" s="13" t="s">
        <v>49</v>
      </c>
      <c r="AA125" s="18">
        <v>41.98</v>
      </c>
      <c r="AB125" s="18"/>
      <c r="AC125" s="15"/>
      <c r="AD125" s="16">
        <f>IFERROR(VLOOKUP(B125,ERP!D:AA,20,0),VLOOKUP(AH125,ERP!D:AF,20,0))</f>
        <v>1</v>
      </c>
      <c r="AE125" s="16" t="str">
        <f>IFERROR(VLOOKUP(B125,ERP!D:AA,22,0),VLOOKUP(AH125,ERP!D:AF,22,0))</f>
        <v>02SD</v>
      </c>
      <c r="AF125" s="16" t="str">
        <f>IFERROR(VLOOKUP(B125,ERP!D:AA,24,0),VLOOKUP(AH125,ERP!D:AF,24,0))</f>
        <v>PKA1</v>
      </c>
      <c r="AG125" s="16" t="s">
        <v>44</v>
      </c>
      <c r="AH125" s="16" t="str">
        <f>IFERROR(VLOOKUP(AG125,ERP!A:D,4,0),"")</f>
        <v/>
      </c>
      <c r="AI125" s="17"/>
      <c r="AJ125" s="17"/>
      <c r="AK125" s="17"/>
    </row>
    <row r="126" spans="1:37" ht="15.75" customHeight="1" x14ac:dyDescent="0.2">
      <c r="A126" s="10" t="str">
        <f>IFERROR(IF(VLOOKUP(B126,ERP!D:D,1,0)=B126,"Rapproché","Non rapproché"),"Non rapproché")</f>
        <v>Rapproché</v>
      </c>
      <c r="B126" s="10">
        <f>IFERROR(VLOOKUP(F126,ERP!A:D,4,0),VLOOKUP(F126,ERP!B:D,3,0))</f>
        <v>75236</v>
      </c>
      <c r="C126" s="3">
        <v>75</v>
      </c>
      <c r="D126" s="3" t="s">
        <v>37</v>
      </c>
      <c r="E126" s="11">
        <v>75102</v>
      </c>
      <c r="F126" s="3">
        <v>1020368850</v>
      </c>
      <c r="G126" s="3" t="s">
        <v>57</v>
      </c>
      <c r="H126" s="3" t="s">
        <v>51</v>
      </c>
      <c r="J126" s="3">
        <v>17</v>
      </c>
      <c r="K126" s="3">
        <v>8005</v>
      </c>
      <c r="L126" s="3">
        <v>81</v>
      </c>
      <c r="M126" s="3" t="s">
        <v>40</v>
      </c>
      <c r="N126" s="3">
        <v>1</v>
      </c>
      <c r="O126" s="3" t="s">
        <v>58</v>
      </c>
      <c r="Q126" s="3">
        <v>89</v>
      </c>
      <c r="R126" s="3" t="s">
        <v>52</v>
      </c>
      <c r="S126" s="12"/>
      <c r="T126" s="12">
        <v>1880</v>
      </c>
      <c r="U126" s="12"/>
      <c r="V126" s="12"/>
      <c r="W126" s="12"/>
      <c r="X126" s="12"/>
      <c r="Y126" s="12"/>
      <c r="Z126" s="13" t="s">
        <v>49</v>
      </c>
      <c r="AA126" s="14">
        <v>44.34</v>
      </c>
      <c r="AB126" s="14"/>
      <c r="AC126" s="15"/>
      <c r="AD126" s="16">
        <f>IFERROR(VLOOKUP(B126,ERP!D:AA,20,0),VLOOKUP(AH126,ERP!D:AF,20,0))</f>
        <v>1</v>
      </c>
      <c r="AE126" s="16" t="str">
        <f>IFERROR(VLOOKUP(B126,ERP!D:AA,22,0),VLOOKUP(AH126,ERP!D:AF,22,0))</f>
        <v>02SD</v>
      </c>
      <c r="AF126" s="16" t="str">
        <f>IFERROR(VLOOKUP(B126,ERP!D:AA,24,0),VLOOKUP(AH126,ERP!D:AF,24,0))</f>
        <v>PKA1</v>
      </c>
      <c r="AG126" s="16" t="s">
        <v>44</v>
      </c>
      <c r="AH126" s="16" t="str">
        <f>IFERROR(VLOOKUP(AG126,ERP!A:D,4,0),"")</f>
        <v/>
      </c>
      <c r="AI126" s="17"/>
      <c r="AJ126" s="17"/>
      <c r="AK126" s="17"/>
    </row>
    <row r="127" spans="1:37" ht="15.75" customHeight="1" x14ac:dyDescent="0.2">
      <c r="A127" s="10" t="str">
        <f>IFERROR(IF(VLOOKUP(B127,ERP!D:D,1,0)=B127,"Rapproché","Non rapproché"),"Non rapproché")</f>
        <v>Rapproché</v>
      </c>
      <c r="B127" s="10">
        <f>IFERROR(VLOOKUP(F127,ERP!A:D,4,0),VLOOKUP(F127,ERP!B:D,3,0))</f>
        <v>75237</v>
      </c>
      <c r="C127" s="3">
        <v>75</v>
      </c>
      <c r="D127" s="3" t="s">
        <v>37</v>
      </c>
      <c r="E127" s="11">
        <v>75102</v>
      </c>
      <c r="F127" s="3">
        <v>1020368851</v>
      </c>
      <c r="G127" s="3" t="s">
        <v>57</v>
      </c>
      <c r="H127" s="3" t="s">
        <v>51</v>
      </c>
      <c r="J127" s="3">
        <v>8</v>
      </c>
      <c r="K127" s="3">
        <v>8006</v>
      </c>
      <c r="L127" s="3">
        <v>81</v>
      </c>
      <c r="M127" s="3" t="s">
        <v>40</v>
      </c>
      <c r="N127" s="3">
        <v>1</v>
      </c>
      <c r="O127" s="3" t="s">
        <v>58</v>
      </c>
      <c r="Q127" s="3">
        <v>89</v>
      </c>
      <c r="R127" s="3" t="s">
        <v>52</v>
      </c>
      <c r="S127" s="12"/>
      <c r="T127" s="12">
        <v>1880</v>
      </c>
      <c r="U127" s="12"/>
      <c r="V127" s="12"/>
      <c r="W127" s="12"/>
      <c r="X127" s="12"/>
      <c r="Y127" s="12"/>
      <c r="Z127" s="13" t="s">
        <v>49</v>
      </c>
      <c r="AA127" s="14">
        <v>20.87</v>
      </c>
      <c r="AB127" s="14"/>
      <c r="AC127" s="15"/>
      <c r="AD127" s="16">
        <f>IFERROR(VLOOKUP(B127,ERP!D:AA,20,0),VLOOKUP(AH127,ERP!D:AF,20,0))</f>
        <v>1</v>
      </c>
      <c r="AE127" s="16" t="str">
        <f>IFERROR(VLOOKUP(B127,ERP!D:AA,22,0),VLOOKUP(AH127,ERP!D:AF,22,0))</f>
        <v>02SD</v>
      </c>
      <c r="AF127" s="16" t="str">
        <f>IFERROR(VLOOKUP(B127,ERP!D:AA,24,0),VLOOKUP(AH127,ERP!D:AF,24,0))</f>
        <v>PKA1</v>
      </c>
      <c r="AG127" s="16" t="s">
        <v>44</v>
      </c>
      <c r="AH127" s="16" t="str">
        <f>IFERROR(VLOOKUP(AG127,ERP!A:D,4,0),"")</f>
        <v/>
      </c>
      <c r="AI127" s="17"/>
      <c r="AJ127" s="17"/>
      <c r="AK127" s="17"/>
    </row>
    <row r="128" spans="1:37" ht="15.75" customHeight="1" x14ac:dyDescent="0.2">
      <c r="A128" s="10" t="str">
        <f>IFERROR(IF(VLOOKUP(B128,ERP!D:D,1,0)=B128,"Rapproché","Non rapproché"),"Non rapproché")</f>
        <v>Rapproché</v>
      </c>
      <c r="B128" s="10">
        <f>IFERROR(VLOOKUP(F128,ERP!A:D,4,0),VLOOKUP(F128,ERP!B:D,3,0))</f>
        <v>75238</v>
      </c>
      <c r="C128" s="3">
        <v>75</v>
      </c>
      <c r="D128" s="3" t="s">
        <v>37</v>
      </c>
      <c r="E128" s="11">
        <v>75102</v>
      </c>
      <c r="F128" s="3">
        <v>1020368852</v>
      </c>
      <c r="G128" s="3" t="s">
        <v>57</v>
      </c>
      <c r="H128" s="3" t="s">
        <v>51</v>
      </c>
      <c r="J128" s="3">
        <v>10</v>
      </c>
      <c r="K128" s="3">
        <v>8007</v>
      </c>
      <c r="L128" s="3">
        <v>81</v>
      </c>
      <c r="M128" s="3" t="s">
        <v>40</v>
      </c>
      <c r="N128" s="3">
        <v>1</v>
      </c>
      <c r="O128" s="3" t="s">
        <v>58</v>
      </c>
      <c r="Q128" s="3">
        <v>89</v>
      </c>
      <c r="R128" s="3" t="s">
        <v>52</v>
      </c>
      <c r="S128" s="12"/>
      <c r="T128" s="12">
        <v>1880</v>
      </c>
      <c r="U128" s="12"/>
      <c r="V128" s="12"/>
      <c r="W128" s="12"/>
      <c r="X128" s="12"/>
      <c r="Y128" s="12"/>
      <c r="Z128" s="13" t="s">
        <v>49</v>
      </c>
      <c r="AA128" s="14">
        <v>26.27</v>
      </c>
      <c r="AB128" s="14"/>
      <c r="AC128" s="15"/>
      <c r="AD128" s="16">
        <f>IFERROR(VLOOKUP(B128,ERP!D:AA,20,0),VLOOKUP(AH128,ERP!D:AF,20,0))</f>
        <v>1</v>
      </c>
      <c r="AE128" s="16" t="str">
        <f>IFERROR(VLOOKUP(B128,ERP!D:AA,22,0),VLOOKUP(AH128,ERP!D:AF,22,0))</f>
        <v>02SD</v>
      </c>
      <c r="AF128" s="16" t="str">
        <f>IFERROR(VLOOKUP(B128,ERP!D:AA,24,0),VLOOKUP(AH128,ERP!D:AF,24,0))</f>
        <v>PKA1</v>
      </c>
      <c r="AG128" s="16" t="s">
        <v>44</v>
      </c>
      <c r="AH128" s="16" t="str">
        <f>IFERROR(VLOOKUP(AG128,ERP!A:D,4,0),"")</f>
        <v/>
      </c>
      <c r="AI128" s="17"/>
      <c r="AJ128" s="17"/>
      <c r="AK128" s="17"/>
    </row>
    <row r="129" spans="1:37" ht="15.75" customHeight="1" x14ac:dyDescent="0.2">
      <c r="A129" s="10" t="str">
        <f>IFERROR(IF(VLOOKUP(B129,ERP!D:D,1,0)=B129,"Rapproché","Non rapproché"),"Non rapproché")</f>
        <v>Rapproché</v>
      </c>
      <c r="B129" s="10">
        <f>IFERROR(VLOOKUP(F129,ERP!A:D,4,0),VLOOKUP(F129,ERP!B:D,3,0))</f>
        <v>75239</v>
      </c>
      <c r="C129" s="3">
        <v>75</v>
      </c>
      <c r="D129" s="3" t="s">
        <v>37</v>
      </c>
      <c r="E129" s="11">
        <v>75102</v>
      </c>
      <c r="F129" s="3">
        <v>1020368854</v>
      </c>
      <c r="G129" s="3" t="s">
        <v>57</v>
      </c>
      <c r="H129" s="3" t="s">
        <v>51</v>
      </c>
      <c r="J129" s="3">
        <v>10</v>
      </c>
      <c r="K129" s="3">
        <v>8008</v>
      </c>
      <c r="L129" s="3">
        <v>81</v>
      </c>
      <c r="M129" s="3" t="s">
        <v>40</v>
      </c>
      <c r="N129" s="3">
        <v>1</v>
      </c>
      <c r="O129" s="3" t="s">
        <v>58</v>
      </c>
      <c r="Q129" s="3">
        <v>89</v>
      </c>
      <c r="R129" s="3" t="s">
        <v>52</v>
      </c>
      <c r="S129" s="12"/>
      <c r="T129" s="12">
        <v>1880</v>
      </c>
      <c r="U129" s="12"/>
      <c r="V129" s="12"/>
      <c r="W129" s="12"/>
      <c r="X129" s="12"/>
      <c r="Y129" s="12"/>
      <c r="Z129" s="13" t="s">
        <v>49</v>
      </c>
      <c r="AA129" s="18">
        <v>26.27</v>
      </c>
      <c r="AB129" s="18"/>
      <c r="AC129" s="15"/>
      <c r="AD129" s="16">
        <f>IFERROR(VLOOKUP(B129,ERP!D:AA,20,0),VLOOKUP(AH129,ERP!D:AF,20,0))</f>
        <v>1</v>
      </c>
      <c r="AE129" s="16" t="str">
        <f>IFERROR(VLOOKUP(B129,ERP!D:AA,22,0),VLOOKUP(AH129,ERP!D:AF,22,0))</f>
        <v>02SD</v>
      </c>
      <c r="AF129" s="16" t="str">
        <f>IFERROR(VLOOKUP(B129,ERP!D:AA,24,0),VLOOKUP(AH129,ERP!D:AF,24,0))</f>
        <v>PKA1</v>
      </c>
      <c r="AG129" s="16" t="s">
        <v>44</v>
      </c>
      <c r="AH129" s="16" t="str">
        <f>IFERROR(VLOOKUP(AG129,ERP!A:D,4,0),"")</f>
        <v/>
      </c>
      <c r="AI129" s="17"/>
      <c r="AJ129" s="17"/>
      <c r="AK129" s="17"/>
    </row>
    <row r="130" spans="1:37" ht="15.75" customHeight="1" x14ac:dyDescent="0.2">
      <c r="A130" s="10" t="str">
        <f>IFERROR(IF(VLOOKUP(B130,ERP!D:D,1,0)=B130,"Rapproché","Non rapproché"),"Non rapproché")</f>
        <v>Rapproché</v>
      </c>
      <c r="B130" s="10">
        <f>IFERROR(VLOOKUP(F130,ERP!A:D,4,0),VLOOKUP(F130,ERP!B:D,3,0))</f>
        <v>75240</v>
      </c>
      <c r="C130" s="3">
        <v>75</v>
      </c>
      <c r="D130" s="3" t="s">
        <v>37</v>
      </c>
      <c r="E130" s="11">
        <v>75102</v>
      </c>
      <c r="F130" s="3">
        <v>1020368855</v>
      </c>
      <c r="G130" s="3" t="s">
        <v>57</v>
      </c>
      <c r="H130" s="3" t="s">
        <v>51</v>
      </c>
      <c r="J130" s="3">
        <v>10</v>
      </c>
      <c r="K130" s="3">
        <v>8009</v>
      </c>
      <c r="L130" s="3">
        <v>81</v>
      </c>
      <c r="M130" s="3" t="s">
        <v>40</v>
      </c>
      <c r="N130" s="3">
        <v>1</v>
      </c>
      <c r="O130" s="3" t="s">
        <v>58</v>
      </c>
      <c r="Q130" s="3">
        <v>89</v>
      </c>
      <c r="R130" s="3" t="s">
        <v>52</v>
      </c>
      <c r="S130" s="12"/>
      <c r="T130" s="12">
        <v>1880</v>
      </c>
      <c r="U130" s="12"/>
      <c r="V130" s="12"/>
      <c r="W130" s="12"/>
      <c r="X130" s="12"/>
      <c r="Y130" s="12"/>
      <c r="Z130" s="13" t="s">
        <v>49</v>
      </c>
      <c r="AA130" s="14">
        <v>26.27</v>
      </c>
      <c r="AB130" s="14"/>
      <c r="AC130" s="15"/>
      <c r="AD130" s="16">
        <f>IFERROR(VLOOKUP(B130,ERP!D:AA,20,0),VLOOKUP(AH130,ERP!D:AF,20,0))</f>
        <v>1</v>
      </c>
      <c r="AE130" s="16" t="str">
        <f>IFERROR(VLOOKUP(B130,ERP!D:AA,22,0),VLOOKUP(AH130,ERP!D:AF,22,0))</f>
        <v>02SD</v>
      </c>
      <c r="AF130" s="16" t="str">
        <f>IFERROR(VLOOKUP(B130,ERP!D:AA,24,0),VLOOKUP(AH130,ERP!D:AF,24,0))</f>
        <v>PKA1</v>
      </c>
      <c r="AG130" s="16" t="s">
        <v>44</v>
      </c>
      <c r="AH130" s="16" t="str">
        <f>IFERROR(VLOOKUP(AG130,ERP!A:D,4,0),"")</f>
        <v/>
      </c>
      <c r="AI130" s="17"/>
      <c r="AJ130" s="17"/>
      <c r="AK130" s="17"/>
    </row>
    <row r="131" spans="1:37" ht="15.75" customHeight="1" x14ac:dyDescent="0.2">
      <c r="A131" s="10" t="str">
        <f>IFERROR(IF(VLOOKUP(B131,ERP!D:D,1,0)=B131,"Rapproché","Non rapproché"),"Non rapproché")</f>
        <v>Rapproché</v>
      </c>
      <c r="B131" s="10">
        <f>IFERROR(VLOOKUP(F131,ERP!A:D,4,0),VLOOKUP(F131,ERP!B:D,3,0))</f>
        <v>75241</v>
      </c>
      <c r="C131" s="3">
        <v>75</v>
      </c>
      <c r="D131" s="3" t="s">
        <v>37</v>
      </c>
      <c r="E131" s="11">
        <v>75102</v>
      </c>
      <c r="F131" s="3">
        <v>1020368856</v>
      </c>
      <c r="G131" s="3" t="s">
        <v>57</v>
      </c>
      <c r="H131" s="3" t="s">
        <v>51</v>
      </c>
      <c r="J131" s="3">
        <v>13</v>
      </c>
      <c r="K131" s="3">
        <v>8010</v>
      </c>
      <c r="L131" s="3">
        <v>81</v>
      </c>
      <c r="M131" s="3" t="s">
        <v>40</v>
      </c>
      <c r="N131" s="3">
        <v>1</v>
      </c>
      <c r="O131" s="3" t="s">
        <v>58</v>
      </c>
      <c r="Q131" s="3">
        <v>89</v>
      </c>
      <c r="R131" s="3" t="s">
        <v>52</v>
      </c>
      <c r="S131" s="12"/>
      <c r="T131" s="12">
        <v>1880</v>
      </c>
      <c r="U131" s="12"/>
      <c r="V131" s="12"/>
      <c r="W131" s="12"/>
      <c r="X131" s="12"/>
      <c r="Y131" s="12"/>
      <c r="Z131" s="13" t="s">
        <v>49</v>
      </c>
      <c r="AA131" s="18">
        <v>34.03</v>
      </c>
      <c r="AB131" s="18"/>
      <c r="AC131" s="15"/>
      <c r="AD131" s="16">
        <f>IFERROR(VLOOKUP(B131,ERP!D:AA,20,0),VLOOKUP(AH131,ERP!D:AF,20,0))</f>
        <v>1</v>
      </c>
      <c r="AE131" s="16" t="str">
        <f>IFERROR(VLOOKUP(B131,ERP!D:AA,22,0),VLOOKUP(AH131,ERP!D:AF,22,0))</f>
        <v>02SD</v>
      </c>
      <c r="AF131" s="16" t="str">
        <f>IFERROR(VLOOKUP(B131,ERP!D:AA,24,0),VLOOKUP(AH131,ERP!D:AF,24,0))</f>
        <v>PKA1</v>
      </c>
      <c r="AG131" s="16" t="s">
        <v>44</v>
      </c>
      <c r="AH131" s="16" t="str">
        <f>IFERROR(VLOOKUP(AG131,ERP!A:D,4,0),"")</f>
        <v/>
      </c>
      <c r="AI131" s="17"/>
      <c r="AJ131" s="17"/>
      <c r="AK131" s="17"/>
    </row>
    <row r="132" spans="1:37" ht="15.75" customHeight="1" x14ac:dyDescent="0.2">
      <c r="A132" s="10" t="str">
        <f>IFERROR(IF(VLOOKUP(B132,ERP!D:D,1,0)=B132,"Rapproché","Non rapproché"),"Non rapproché")</f>
        <v>Rapproché</v>
      </c>
      <c r="B132" s="10">
        <f>IFERROR(VLOOKUP(F132,ERP!A:D,4,0),VLOOKUP(F132,ERP!B:D,3,0))</f>
        <v>75242</v>
      </c>
      <c r="C132" s="3">
        <v>75</v>
      </c>
      <c r="D132" s="3" t="s">
        <v>37</v>
      </c>
      <c r="E132" s="11">
        <v>75102</v>
      </c>
      <c r="F132" s="3">
        <v>1020368858</v>
      </c>
      <c r="G132" s="3" t="s">
        <v>57</v>
      </c>
      <c r="H132" s="3" t="s">
        <v>51</v>
      </c>
      <c r="J132" s="3">
        <v>13</v>
      </c>
      <c r="K132" s="3">
        <v>8011</v>
      </c>
      <c r="L132" s="3">
        <v>81</v>
      </c>
      <c r="M132" s="3" t="s">
        <v>40</v>
      </c>
      <c r="N132" s="3">
        <v>1</v>
      </c>
      <c r="O132" s="3" t="s">
        <v>58</v>
      </c>
      <c r="Q132" s="3">
        <v>89</v>
      </c>
      <c r="R132" s="3" t="s">
        <v>52</v>
      </c>
      <c r="S132" s="12"/>
      <c r="T132" s="12">
        <v>1880</v>
      </c>
      <c r="U132" s="12"/>
      <c r="V132" s="12"/>
      <c r="W132" s="12"/>
      <c r="X132" s="12"/>
      <c r="Y132" s="12"/>
      <c r="Z132" s="13" t="s">
        <v>49</v>
      </c>
      <c r="AA132" s="18">
        <v>34.03</v>
      </c>
      <c r="AB132" s="18"/>
      <c r="AC132" s="15"/>
      <c r="AD132" s="16">
        <f>IFERROR(VLOOKUP(B132,ERP!D:AA,20,0),VLOOKUP(AH132,ERP!D:AF,20,0))</f>
        <v>1</v>
      </c>
      <c r="AE132" s="16" t="str">
        <f>IFERROR(VLOOKUP(B132,ERP!D:AA,22,0),VLOOKUP(AH132,ERP!D:AF,22,0))</f>
        <v>02SD</v>
      </c>
      <c r="AF132" s="16" t="str">
        <f>IFERROR(VLOOKUP(B132,ERP!D:AA,24,0),VLOOKUP(AH132,ERP!D:AF,24,0))</f>
        <v>PKA1</v>
      </c>
      <c r="AG132" s="16" t="s">
        <v>44</v>
      </c>
      <c r="AH132" s="16" t="str">
        <f>IFERROR(VLOOKUP(AG132,ERP!A:D,4,0),"")</f>
        <v/>
      </c>
      <c r="AI132" s="17"/>
      <c r="AJ132" s="17"/>
      <c r="AK132" s="17"/>
    </row>
    <row r="133" spans="1:37" ht="15.75" customHeight="1" x14ac:dyDescent="0.2">
      <c r="A133" s="10" t="str">
        <f>IFERROR(IF(VLOOKUP(B133,ERP!D:D,1,0)=B133,"Rapproché","Non rapproché"),"Non rapproché")</f>
        <v>Non rapproché</v>
      </c>
      <c r="B133" s="10" t="e">
        <f>IFERROR(VLOOKUP(F133,ERP!A:D,4,0),VLOOKUP(F133,ERP!B:D,3,0))</f>
        <v>#N/A</v>
      </c>
      <c r="C133" s="3">
        <v>75</v>
      </c>
      <c r="D133" s="3" t="s">
        <v>37</v>
      </c>
      <c r="E133" s="11">
        <v>75102</v>
      </c>
      <c r="F133" s="3">
        <v>1020411159</v>
      </c>
      <c r="G133" s="3" t="s">
        <v>60</v>
      </c>
      <c r="H133" s="3" t="s">
        <v>51</v>
      </c>
      <c r="J133" s="3">
        <v>20</v>
      </c>
      <c r="K133" s="3">
        <v>4001</v>
      </c>
      <c r="L133" s="3">
        <v>0</v>
      </c>
      <c r="M133" s="3" t="s">
        <v>40</v>
      </c>
      <c r="N133" s="3">
        <v>1</v>
      </c>
      <c r="O133" s="3" t="s">
        <v>61</v>
      </c>
      <c r="Q133" s="3">
        <v>158</v>
      </c>
      <c r="R133" s="3" t="s">
        <v>62</v>
      </c>
      <c r="S133" s="21"/>
      <c r="T133" s="21">
        <v>1850</v>
      </c>
      <c r="U133" s="21"/>
      <c r="V133" s="21"/>
      <c r="W133" s="21"/>
      <c r="X133" s="21"/>
      <c r="Y133" s="21"/>
      <c r="Z133" s="13" t="s">
        <v>63</v>
      </c>
      <c r="AA133" s="23">
        <v>0</v>
      </c>
      <c r="AB133" s="23"/>
      <c r="AC133" s="24"/>
      <c r="AD133" s="16" t="e">
        <f>IFERROR(VLOOKUP(B133,ERP!D:AA,20,0),VLOOKUP(AH133,ERP!D:AF,20,0))</f>
        <v>#N/A</v>
      </c>
      <c r="AE133" s="16" t="e">
        <f>IFERROR(VLOOKUP(B133,ERP!D:AA,22,0),VLOOKUP(AH133,ERP!D:AF,22,0))</f>
        <v>#N/A</v>
      </c>
      <c r="AF133" s="16" t="e">
        <f>IFERROR(VLOOKUP(B133,ERP!D:AA,24,0),VLOOKUP(AH133,ERP!D:AF,24,0))</f>
        <v>#N/A</v>
      </c>
      <c r="AG133" s="16" t="s">
        <v>44</v>
      </c>
      <c r="AH133" s="16" t="str">
        <f>IFERROR(VLOOKUP(AG133,ERP!A:D,4,0),"")</f>
        <v/>
      </c>
      <c r="AI133" s="17"/>
      <c r="AJ133" s="17"/>
      <c r="AK133" s="17"/>
    </row>
    <row r="134" spans="1:37" ht="15.75" customHeight="1" x14ac:dyDescent="0.2">
      <c r="A134" s="10" t="str">
        <f>IFERROR(IF(VLOOKUP(B134,ERP!D:D,1,0)=B134,"Rapproché","Non rapproché"),"Non rapproché")</f>
        <v>Non rapproché</v>
      </c>
      <c r="B134" s="10" t="e">
        <f>IFERROR(VLOOKUP(F134,ERP!A:D,4,0),VLOOKUP(F134,ERP!B:D,3,0))</f>
        <v>#N/A</v>
      </c>
      <c r="C134" s="3">
        <v>75</v>
      </c>
      <c r="D134" s="3" t="s">
        <v>37</v>
      </c>
      <c r="E134" s="11">
        <v>75102</v>
      </c>
      <c r="F134" s="3">
        <v>1020411160</v>
      </c>
      <c r="G134" s="3" t="s">
        <v>60</v>
      </c>
      <c r="H134" s="3" t="s">
        <v>39</v>
      </c>
      <c r="J134" s="3">
        <v>57</v>
      </c>
      <c r="K134" s="3">
        <v>1001</v>
      </c>
      <c r="L134" s="3">
        <v>1</v>
      </c>
      <c r="M134" s="3" t="s">
        <v>40</v>
      </c>
      <c r="N134" s="3">
        <v>1</v>
      </c>
      <c r="O134" s="3" t="s">
        <v>61</v>
      </c>
      <c r="Q134" s="3">
        <v>158</v>
      </c>
      <c r="S134" s="21" t="s">
        <v>64</v>
      </c>
      <c r="T134" s="21">
        <v>1850</v>
      </c>
      <c r="U134" s="21">
        <v>57</v>
      </c>
      <c r="V134" s="21">
        <v>0</v>
      </c>
      <c r="W134" s="21">
        <v>0</v>
      </c>
      <c r="X134" s="21">
        <v>0</v>
      </c>
      <c r="Y134" s="21">
        <v>0</v>
      </c>
      <c r="Z134" s="13" t="s">
        <v>63</v>
      </c>
      <c r="AA134" s="23">
        <v>0</v>
      </c>
      <c r="AB134" s="23"/>
      <c r="AC134" s="24"/>
      <c r="AD134" s="16" t="e">
        <f>IFERROR(VLOOKUP(B134,ERP!D:AA,20,0),VLOOKUP(AH134,ERP!D:AF,20,0))</f>
        <v>#N/A</v>
      </c>
      <c r="AE134" s="16" t="e">
        <f>IFERROR(VLOOKUP(B134,ERP!D:AA,22,0),VLOOKUP(AH134,ERP!D:AF,22,0))</f>
        <v>#N/A</v>
      </c>
      <c r="AF134" s="16" t="e">
        <f>IFERROR(VLOOKUP(B134,ERP!D:AA,24,0),VLOOKUP(AH134,ERP!D:AF,24,0))</f>
        <v>#N/A</v>
      </c>
      <c r="AG134" s="16" t="s">
        <v>44</v>
      </c>
      <c r="AH134" s="16" t="str">
        <f>IFERROR(VLOOKUP(AG134,ERP!A:D,4,0),"")</f>
        <v/>
      </c>
      <c r="AI134" s="17"/>
      <c r="AJ134" s="17"/>
      <c r="AK134" s="17"/>
    </row>
    <row r="135" spans="1:37" ht="15.75" customHeight="1" x14ac:dyDescent="0.2">
      <c r="A135" s="10" t="str">
        <f>IFERROR(IF(VLOOKUP(B135,ERP!D:D,1,0)=B135,"Rapproché","Non rapproché"),"Non rapproché")</f>
        <v>Non rapproché</v>
      </c>
      <c r="B135" s="10" t="e">
        <f>IFERROR(VLOOKUP(F135,ERP!A:D,4,0),VLOOKUP(F135,ERP!B:D,3,0))</f>
        <v>#N/A</v>
      </c>
      <c r="C135" s="3">
        <v>75</v>
      </c>
      <c r="D135" s="3" t="s">
        <v>37</v>
      </c>
      <c r="E135" s="11">
        <v>75102</v>
      </c>
      <c r="F135" s="3">
        <v>1020411161</v>
      </c>
      <c r="G135" s="3" t="s">
        <v>60</v>
      </c>
      <c r="H135" s="3" t="s">
        <v>39</v>
      </c>
      <c r="J135" s="3">
        <v>40</v>
      </c>
      <c r="K135" s="3">
        <v>2001</v>
      </c>
      <c r="L135" s="3">
        <v>1</v>
      </c>
      <c r="M135" s="3" t="s">
        <v>40</v>
      </c>
      <c r="N135" s="3">
        <v>1</v>
      </c>
      <c r="O135" s="3" t="s">
        <v>61</v>
      </c>
      <c r="Q135" s="3">
        <v>158</v>
      </c>
      <c r="S135" s="21" t="s">
        <v>64</v>
      </c>
      <c r="T135" s="21">
        <v>1850</v>
      </c>
      <c r="U135" s="21">
        <v>40</v>
      </c>
      <c r="V135" s="21">
        <v>0</v>
      </c>
      <c r="W135" s="21">
        <v>0</v>
      </c>
      <c r="X135" s="21">
        <v>0</v>
      </c>
      <c r="Y135" s="21">
        <v>0</v>
      </c>
      <c r="Z135" s="13" t="s">
        <v>63</v>
      </c>
      <c r="AA135" s="23">
        <v>0</v>
      </c>
      <c r="AB135" s="23"/>
      <c r="AC135" s="24"/>
      <c r="AD135" s="16" t="e">
        <f>IFERROR(VLOOKUP(B135,ERP!D:AA,20,0),VLOOKUP(AH135,ERP!D:AF,20,0))</f>
        <v>#N/A</v>
      </c>
      <c r="AE135" s="16" t="e">
        <f>IFERROR(VLOOKUP(B135,ERP!D:AA,22,0),VLOOKUP(AH135,ERP!D:AF,22,0))</f>
        <v>#N/A</v>
      </c>
      <c r="AF135" s="16" t="e">
        <f>IFERROR(VLOOKUP(B135,ERP!D:AA,24,0),VLOOKUP(AH135,ERP!D:AF,24,0))</f>
        <v>#N/A</v>
      </c>
      <c r="AG135" s="16" t="s">
        <v>44</v>
      </c>
      <c r="AH135" s="16" t="str">
        <f>IFERROR(VLOOKUP(AG135,ERP!A:D,4,0),"")</f>
        <v/>
      </c>
      <c r="AI135" s="17"/>
      <c r="AJ135" s="17"/>
      <c r="AK135" s="17"/>
    </row>
    <row r="136" spans="1:37" ht="15.75" customHeight="1" x14ac:dyDescent="0.2">
      <c r="A136" s="10" t="str">
        <f>IFERROR(IF(VLOOKUP(B136,ERP!D:D,1,0)=B136,"Rapproché","Non rapproché"),"Non rapproché")</f>
        <v>Non rapproché</v>
      </c>
      <c r="B136" s="10" t="e">
        <f>IFERROR(VLOOKUP(F136,ERP!A:D,4,0),VLOOKUP(F136,ERP!B:D,3,0))</f>
        <v>#N/A</v>
      </c>
      <c r="C136" s="3">
        <v>75</v>
      </c>
      <c r="D136" s="3" t="s">
        <v>37</v>
      </c>
      <c r="E136" s="11">
        <v>75102</v>
      </c>
      <c r="F136" s="3">
        <v>1020411162</v>
      </c>
      <c r="G136" s="3" t="s">
        <v>60</v>
      </c>
      <c r="H136" s="3" t="s">
        <v>39</v>
      </c>
      <c r="J136" s="3">
        <v>615</v>
      </c>
      <c r="K136" s="3">
        <v>3001</v>
      </c>
      <c r="L136" s="3">
        <v>1</v>
      </c>
      <c r="M136" s="3" t="s">
        <v>40</v>
      </c>
      <c r="N136" s="3">
        <v>1</v>
      </c>
      <c r="O136" s="3" t="s">
        <v>61</v>
      </c>
      <c r="Q136" s="3">
        <v>158</v>
      </c>
      <c r="S136" s="21" t="s">
        <v>65</v>
      </c>
      <c r="T136" s="21">
        <v>1850</v>
      </c>
      <c r="U136" s="21">
        <v>603</v>
      </c>
      <c r="V136" s="21">
        <v>25</v>
      </c>
      <c r="W136" s="21">
        <v>0</v>
      </c>
      <c r="X136" s="21">
        <v>0</v>
      </c>
      <c r="Y136" s="21">
        <v>0</v>
      </c>
      <c r="Z136" s="13" t="s">
        <v>63</v>
      </c>
      <c r="AA136" s="23">
        <v>0</v>
      </c>
      <c r="AB136" s="23"/>
      <c r="AC136" s="24"/>
      <c r="AD136" s="16" t="e">
        <f>IFERROR(VLOOKUP(B136,ERP!D:AA,20,0),VLOOKUP(AH136,ERP!D:AF,20,0))</f>
        <v>#N/A</v>
      </c>
      <c r="AE136" s="16" t="e">
        <f>IFERROR(VLOOKUP(B136,ERP!D:AA,22,0),VLOOKUP(AH136,ERP!D:AF,22,0))</f>
        <v>#N/A</v>
      </c>
      <c r="AF136" s="16" t="e">
        <f>IFERROR(VLOOKUP(B136,ERP!D:AA,24,0),VLOOKUP(AH136,ERP!D:AF,24,0))</f>
        <v>#N/A</v>
      </c>
      <c r="AG136" s="16" t="s">
        <v>44</v>
      </c>
      <c r="AH136" s="16" t="str">
        <f>IFERROR(VLOOKUP(AG136,ERP!A:D,4,0),"")</f>
        <v/>
      </c>
      <c r="AI136" s="17"/>
      <c r="AJ136" s="17"/>
      <c r="AK136" s="17"/>
    </row>
    <row r="137" spans="1:37" ht="15.75" customHeight="1" x14ac:dyDescent="0.2">
      <c r="A137" s="10" t="str">
        <f>IFERROR(IF(VLOOKUP(B137,ERP!D:D,1,0)=B137,"Rapproché","Non rapproché"),"Non rapproché")</f>
        <v>Non rapproché</v>
      </c>
      <c r="B137" s="10" t="e">
        <f>IFERROR(VLOOKUP(F137,ERP!A:D,4,0),VLOOKUP(F137,ERP!B:D,3,0))</f>
        <v>#N/A</v>
      </c>
      <c r="C137" s="3">
        <v>75</v>
      </c>
      <c r="D137" s="3" t="s">
        <v>37</v>
      </c>
      <c r="E137" s="11">
        <v>75102</v>
      </c>
      <c r="F137" s="3">
        <v>1020411163</v>
      </c>
      <c r="G137" s="3" t="s">
        <v>60</v>
      </c>
      <c r="H137" s="3" t="s">
        <v>39</v>
      </c>
      <c r="J137" s="3">
        <v>57</v>
      </c>
      <c r="K137" s="3">
        <v>1001</v>
      </c>
      <c r="L137" s="3">
        <v>2</v>
      </c>
      <c r="M137" s="3" t="s">
        <v>40</v>
      </c>
      <c r="N137" s="3">
        <v>1</v>
      </c>
      <c r="O137" s="3" t="s">
        <v>61</v>
      </c>
      <c r="Q137" s="3">
        <v>158</v>
      </c>
      <c r="S137" s="21" t="s">
        <v>64</v>
      </c>
      <c r="T137" s="21">
        <v>1850</v>
      </c>
      <c r="U137" s="21">
        <v>57</v>
      </c>
      <c r="V137" s="21">
        <v>0</v>
      </c>
      <c r="W137" s="21">
        <v>0</v>
      </c>
      <c r="X137" s="21">
        <v>0</v>
      </c>
      <c r="Y137" s="21">
        <v>0</v>
      </c>
      <c r="Z137" s="13" t="s">
        <v>63</v>
      </c>
      <c r="AA137" s="23">
        <v>0</v>
      </c>
      <c r="AB137" s="23"/>
      <c r="AC137" s="24"/>
      <c r="AD137" s="16" t="e">
        <f>IFERROR(VLOOKUP(B137,ERP!D:AA,20,0),VLOOKUP(AH137,ERP!D:AF,20,0))</f>
        <v>#N/A</v>
      </c>
      <c r="AE137" s="16" t="e">
        <f>IFERROR(VLOOKUP(B137,ERP!D:AA,22,0),VLOOKUP(AH137,ERP!D:AF,22,0))</f>
        <v>#N/A</v>
      </c>
      <c r="AF137" s="16" t="e">
        <f>IFERROR(VLOOKUP(B137,ERP!D:AA,24,0),VLOOKUP(AH137,ERP!D:AF,24,0))</f>
        <v>#N/A</v>
      </c>
      <c r="AG137" s="16" t="s">
        <v>44</v>
      </c>
      <c r="AH137" s="16" t="str">
        <f>IFERROR(VLOOKUP(AG137,ERP!A:D,4,0),"")</f>
        <v/>
      </c>
      <c r="AI137" s="17"/>
      <c r="AJ137" s="17"/>
      <c r="AK137" s="17"/>
    </row>
    <row r="138" spans="1:37" ht="15.75" customHeight="1" x14ac:dyDescent="0.2">
      <c r="A138" s="10" t="str">
        <f>IFERROR(IF(VLOOKUP(B138,ERP!D:D,1,0)=B138,"Rapproché","Non rapproché"),"Non rapproché")</f>
        <v>Non rapproché</v>
      </c>
      <c r="B138" s="10" t="e">
        <f>IFERROR(VLOOKUP(F138,ERP!A:D,4,0),VLOOKUP(F138,ERP!B:D,3,0))</f>
        <v>#N/A</v>
      </c>
      <c r="C138" s="3">
        <v>75</v>
      </c>
      <c r="D138" s="3" t="s">
        <v>37</v>
      </c>
      <c r="E138" s="11">
        <v>75102</v>
      </c>
      <c r="F138" s="3">
        <v>1020411164</v>
      </c>
      <c r="G138" s="3" t="s">
        <v>60</v>
      </c>
      <c r="H138" s="3" t="s">
        <v>39</v>
      </c>
      <c r="J138" s="3">
        <v>57</v>
      </c>
      <c r="K138" s="3">
        <v>1001</v>
      </c>
      <c r="L138" s="3">
        <v>3</v>
      </c>
      <c r="M138" s="3" t="s">
        <v>40</v>
      </c>
      <c r="N138" s="3">
        <v>1</v>
      </c>
      <c r="O138" s="3" t="s">
        <v>61</v>
      </c>
      <c r="Q138" s="3">
        <v>158</v>
      </c>
      <c r="S138" s="21" t="s">
        <v>64</v>
      </c>
      <c r="T138" s="21">
        <v>1850</v>
      </c>
      <c r="U138" s="21">
        <v>57</v>
      </c>
      <c r="V138" s="21">
        <v>0</v>
      </c>
      <c r="W138" s="21">
        <v>0</v>
      </c>
      <c r="X138" s="21">
        <v>0</v>
      </c>
      <c r="Y138" s="21">
        <v>0</v>
      </c>
      <c r="Z138" s="13" t="s">
        <v>63</v>
      </c>
      <c r="AA138" s="23">
        <v>0</v>
      </c>
      <c r="AB138" s="23"/>
      <c r="AC138" s="24"/>
      <c r="AD138" s="16" t="e">
        <f>IFERROR(VLOOKUP(B138,ERP!D:AA,20,0),VLOOKUP(AH138,ERP!D:AF,20,0))</f>
        <v>#N/A</v>
      </c>
      <c r="AE138" s="16" t="e">
        <f>IFERROR(VLOOKUP(B138,ERP!D:AA,22,0),VLOOKUP(AH138,ERP!D:AF,22,0))</f>
        <v>#N/A</v>
      </c>
      <c r="AF138" s="16" t="e">
        <f>IFERROR(VLOOKUP(B138,ERP!D:AA,24,0),VLOOKUP(AH138,ERP!D:AF,24,0))</f>
        <v>#N/A</v>
      </c>
      <c r="AG138" s="16" t="s">
        <v>44</v>
      </c>
      <c r="AH138" s="16" t="str">
        <f>IFERROR(VLOOKUP(AG138,ERP!A:D,4,0),"")</f>
        <v/>
      </c>
      <c r="AI138" s="17"/>
      <c r="AJ138" s="17"/>
      <c r="AK138" s="17"/>
    </row>
    <row r="139" spans="1:37" ht="15.75" customHeight="1" x14ac:dyDescent="0.2">
      <c r="A139" s="10" t="str">
        <f>IFERROR(IF(VLOOKUP(B139,ERP!D:D,1,0)=B139,"Rapproché","Non rapproché"),"Non rapproché")</f>
        <v>Non rapproché</v>
      </c>
      <c r="B139" s="10" t="e">
        <f>IFERROR(VLOOKUP(F139,ERP!A:D,4,0),VLOOKUP(F139,ERP!B:D,3,0))</f>
        <v>#N/A</v>
      </c>
      <c r="C139" s="3">
        <v>75</v>
      </c>
      <c r="D139" s="3" t="s">
        <v>37</v>
      </c>
      <c r="E139" s="11">
        <v>75102</v>
      </c>
      <c r="F139" s="3">
        <v>1020411165</v>
      </c>
      <c r="G139" s="3" t="s">
        <v>60</v>
      </c>
      <c r="H139" s="3" t="s">
        <v>45</v>
      </c>
      <c r="I139" s="3">
        <v>36</v>
      </c>
      <c r="J139" s="3">
        <v>69</v>
      </c>
      <c r="K139" s="3">
        <v>2001</v>
      </c>
      <c r="L139" s="3">
        <v>3</v>
      </c>
      <c r="M139" s="3" t="s">
        <v>40</v>
      </c>
      <c r="N139" s="3">
        <v>1</v>
      </c>
      <c r="O139" s="3" t="s">
        <v>61</v>
      </c>
      <c r="Q139" s="3">
        <v>158</v>
      </c>
      <c r="S139" s="21"/>
      <c r="T139" s="21">
        <v>1850</v>
      </c>
      <c r="U139" s="21"/>
      <c r="V139" s="21"/>
      <c r="W139" s="21"/>
      <c r="X139" s="21"/>
      <c r="Y139" s="21"/>
      <c r="Z139" s="13" t="s">
        <v>63</v>
      </c>
      <c r="AA139" s="23">
        <v>0</v>
      </c>
      <c r="AB139" s="23"/>
      <c r="AC139" s="24"/>
      <c r="AD139" s="16" t="e">
        <f>IFERROR(VLOOKUP(B139,ERP!D:AA,20,0),VLOOKUP(AH139,ERP!D:AF,20,0))</f>
        <v>#N/A</v>
      </c>
      <c r="AE139" s="16" t="e">
        <f>IFERROR(VLOOKUP(B139,ERP!D:AA,22,0),VLOOKUP(AH139,ERP!D:AF,22,0))</f>
        <v>#N/A</v>
      </c>
      <c r="AF139" s="16" t="e">
        <f>IFERROR(VLOOKUP(B139,ERP!D:AA,24,0),VLOOKUP(AH139,ERP!D:AF,24,0))</f>
        <v>#N/A</v>
      </c>
      <c r="AG139" s="16" t="s">
        <v>44</v>
      </c>
      <c r="AH139" s="16" t="str">
        <f>IFERROR(VLOOKUP(AG139,ERP!A:D,4,0),"")</f>
        <v/>
      </c>
      <c r="AI139" s="17"/>
      <c r="AJ139" s="17"/>
      <c r="AK139" s="17"/>
    </row>
    <row r="140" spans="1:37" ht="15.75" customHeight="1" x14ac:dyDescent="0.2">
      <c r="A140" s="10" t="str">
        <f>IFERROR(IF(VLOOKUP(B140,ERP!D:D,1,0)=B140,"Rapproché","Non rapproché"),"Non rapproché")</f>
        <v>Non rapproché</v>
      </c>
      <c r="B140" s="10" t="e">
        <f>IFERROR(VLOOKUP(F140,ERP!A:D,4,0),VLOOKUP(F140,ERP!B:D,3,0))</f>
        <v>#N/A</v>
      </c>
      <c r="C140" s="3">
        <v>75</v>
      </c>
      <c r="D140" s="3" t="s">
        <v>37</v>
      </c>
      <c r="E140" s="11">
        <v>75102</v>
      </c>
      <c r="F140" s="3">
        <v>1020411166</v>
      </c>
      <c r="G140" s="3" t="s">
        <v>60</v>
      </c>
      <c r="H140" s="3" t="s">
        <v>45</v>
      </c>
      <c r="I140" s="3">
        <v>30</v>
      </c>
      <c r="J140" s="3">
        <v>59</v>
      </c>
      <c r="K140" s="3">
        <v>1001</v>
      </c>
      <c r="L140" s="3">
        <v>4</v>
      </c>
      <c r="M140" s="3" t="s">
        <v>40</v>
      </c>
      <c r="N140" s="3">
        <v>1</v>
      </c>
      <c r="O140" s="3" t="s">
        <v>61</v>
      </c>
      <c r="Q140" s="3">
        <v>158</v>
      </c>
      <c r="S140" s="12"/>
      <c r="T140" s="12">
        <v>1850</v>
      </c>
      <c r="U140" s="12"/>
      <c r="V140" s="12"/>
      <c r="W140" s="12"/>
      <c r="X140" s="12"/>
      <c r="Y140" s="12"/>
      <c r="Z140" s="13" t="s">
        <v>63</v>
      </c>
      <c r="AA140" s="23">
        <v>0</v>
      </c>
      <c r="AB140" s="23"/>
      <c r="AC140" s="25"/>
      <c r="AD140" s="16" t="e">
        <f>IFERROR(VLOOKUP(B140,ERP!D:AA,20,0),VLOOKUP(AH140,ERP!D:AF,20,0))</f>
        <v>#N/A</v>
      </c>
      <c r="AE140" s="16" t="e">
        <f>IFERROR(VLOOKUP(B140,ERP!D:AA,22,0),VLOOKUP(AH140,ERP!D:AF,22,0))</f>
        <v>#N/A</v>
      </c>
      <c r="AF140" s="16" t="e">
        <f>IFERROR(VLOOKUP(B140,ERP!D:AA,24,0),VLOOKUP(AH140,ERP!D:AF,24,0))</f>
        <v>#N/A</v>
      </c>
      <c r="AG140" s="16" t="s">
        <v>44</v>
      </c>
      <c r="AH140" s="16" t="str">
        <f>IFERROR(VLOOKUP(AG140,ERP!A:D,4,0),"")</f>
        <v/>
      </c>
      <c r="AI140" s="17"/>
      <c r="AJ140" s="17"/>
      <c r="AK140" s="17"/>
    </row>
    <row r="141" spans="1:37" ht="15.75" customHeight="1" x14ac:dyDescent="0.2">
      <c r="A141" s="10" t="str">
        <f>IFERROR(IF(VLOOKUP(B141,ERP!D:D,1,0)=B141,"Rapproché","Non rapproché"),"Non rapproché")</f>
        <v>Non rapproché</v>
      </c>
      <c r="B141" s="10" t="e">
        <f>IFERROR(VLOOKUP(F141,ERP!A:D,4,0),VLOOKUP(F141,ERP!B:D,3,0))</f>
        <v>#N/A</v>
      </c>
      <c r="C141" s="3">
        <v>75</v>
      </c>
      <c r="D141" s="3" t="s">
        <v>37</v>
      </c>
      <c r="E141" s="11">
        <v>75102</v>
      </c>
      <c r="F141" s="3">
        <v>1020411167</v>
      </c>
      <c r="G141" s="3" t="s">
        <v>60</v>
      </c>
      <c r="H141" s="3" t="s">
        <v>45</v>
      </c>
      <c r="I141" s="3">
        <v>16</v>
      </c>
      <c r="J141" s="3">
        <v>39</v>
      </c>
      <c r="K141" s="3">
        <v>2001</v>
      </c>
      <c r="L141" s="3">
        <v>4</v>
      </c>
      <c r="M141" s="3" t="s">
        <v>40</v>
      </c>
      <c r="N141" s="3">
        <v>1</v>
      </c>
      <c r="O141" s="3" t="s">
        <v>61</v>
      </c>
      <c r="Q141" s="3">
        <v>158</v>
      </c>
      <c r="S141" s="12"/>
      <c r="T141" s="12">
        <v>1850</v>
      </c>
      <c r="U141" s="12"/>
      <c r="V141" s="12"/>
      <c r="W141" s="12"/>
      <c r="X141" s="12"/>
      <c r="Y141" s="12"/>
      <c r="Z141" s="13" t="s">
        <v>63</v>
      </c>
      <c r="AA141" s="23">
        <v>0</v>
      </c>
      <c r="AB141" s="23"/>
      <c r="AC141" s="25"/>
      <c r="AD141" s="16" t="e">
        <f>IFERROR(VLOOKUP(B141,ERP!D:AA,20,0),VLOOKUP(AH141,ERP!D:AF,20,0))</f>
        <v>#N/A</v>
      </c>
      <c r="AE141" s="16" t="e">
        <f>IFERROR(VLOOKUP(B141,ERP!D:AA,22,0),VLOOKUP(AH141,ERP!D:AF,22,0))</f>
        <v>#N/A</v>
      </c>
      <c r="AF141" s="16" t="e">
        <f>IFERROR(VLOOKUP(B141,ERP!D:AA,24,0),VLOOKUP(AH141,ERP!D:AF,24,0))</f>
        <v>#N/A</v>
      </c>
      <c r="AG141" s="16" t="s">
        <v>44</v>
      </c>
      <c r="AH141" s="16" t="str">
        <f>IFERROR(VLOOKUP(AG141,ERP!A:D,4,0),"")</f>
        <v/>
      </c>
      <c r="AI141" s="17"/>
      <c r="AJ141" s="17"/>
      <c r="AK141" s="17"/>
    </row>
    <row r="142" spans="1:37" ht="15.75" customHeight="1" x14ac:dyDescent="0.2">
      <c r="A142" s="10" t="str">
        <f>IFERROR(IF(VLOOKUP(B142,ERP!D:D,1,0)=B142,"Rapproché","Non rapproché"),"Non rapproché")</f>
        <v>Non rapproché</v>
      </c>
      <c r="B142" s="10" t="e">
        <f>IFERROR(VLOOKUP(F142,ERP!A:D,4,0),VLOOKUP(F142,ERP!B:D,3,0))</f>
        <v>#N/A</v>
      </c>
      <c r="C142" s="3">
        <v>75</v>
      </c>
      <c r="D142" s="3" t="s">
        <v>37</v>
      </c>
      <c r="E142" s="11">
        <v>75102</v>
      </c>
      <c r="F142" s="3">
        <v>1020411168</v>
      </c>
      <c r="G142" s="3" t="s">
        <v>60</v>
      </c>
      <c r="H142" s="3" t="s">
        <v>45</v>
      </c>
      <c r="I142" s="3">
        <v>18</v>
      </c>
      <c r="J142" s="3">
        <v>44</v>
      </c>
      <c r="K142" s="3">
        <v>1001</v>
      </c>
      <c r="L142" s="3">
        <v>5</v>
      </c>
      <c r="M142" s="3" t="s">
        <v>40</v>
      </c>
      <c r="N142" s="3">
        <v>1</v>
      </c>
      <c r="O142" s="3" t="s">
        <v>61</v>
      </c>
      <c r="Q142" s="3">
        <v>158</v>
      </c>
      <c r="S142" s="12"/>
      <c r="T142" s="12">
        <v>1850</v>
      </c>
      <c r="U142" s="12"/>
      <c r="V142" s="12"/>
      <c r="W142" s="12"/>
      <c r="X142" s="12"/>
      <c r="Y142" s="12"/>
      <c r="Z142" s="13" t="s">
        <v>63</v>
      </c>
      <c r="AA142" s="23">
        <v>0</v>
      </c>
      <c r="AB142" s="23"/>
      <c r="AC142" s="25"/>
      <c r="AD142" s="16" t="e">
        <f>IFERROR(VLOOKUP(B142,ERP!D:AA,20,0),VLOOKUP(AH142,ERP!D:AF,20,0))</f>
        <v>#N/A</v>
      </c>
      <c r="AE142" s="16" t="e">
        <f>IFERROR(VLOOKUP(B142,ERP!D:AA,22,0),VLOOKUP(AH142,ERP!D:AF,22,0))</f>
        <v>#N/A</v>
      </c>
      <c r="AF142" s="16" t="e">
        <f>IFERROR(VLOOKUP(B142,ERP!D:AA,24,0),VLOOKUP(AH142,ERP!D:AF,24,0))</f>
        <v>#N/A</v>
      </c>
      <c r="AG142" s="16" t="s">
        <v>44</v>
      </c>
      <c r="AH142" s="16" t="str">
        <f>IFERROR(VLOOKUP(AG142,ERP!A:D,4,0),"")</f>
        <v/>
      </c>
      <c r="AI142" s="17"/>
      <c r="AJ142" s="17"/>
      <c r="AK142" s="17"/>
    </row>
    <row r="143" spans="1:37" ht="15.75" customHeight="1" x14ac:dyDescent="0.2">
      <c r="A143" s="10" t="str">
        <f>IFERROR(IF(VLOOKUP(B143,ERP!D:D,1,0)=B143,"Rapproché","Non rapproché"),"Non rapproché")</f>
        <v>Non rapproché</v>
      </c>
      <c r="B143" s="10" t="e">
        <f>IFERROR(VLOOKUP(F143,ERP!A:D,4,0),VLOOKUP(F143,ERP!B:D,3,0))</f>
        <v>#N/A</v>
      </c>
      <c r="C143" s="3">
        <v>75</v>
      </c>
      <c r="D143" s="3" t="s">
        <v>37</v>
      </c>
      <c r="E143" s="11">
        <v>75102</v>
      </c>
      <c r="F143" s="3">
        <v>1020411169</v>
      </c>
      <c r="G143" s="3" t="s">
        <v>60</v>
      </c>
      <c r="H143" s="3" t="s">
        <v>45</v>
      </c>
      <c r="I143" s="3">
        <v>25</v>
      </c>
      <c r="J143" s="3">
        <v>52</v>
      </c>
      <c r="K143" s="3">
        <v>2001</v>
      </c>
      <c r="L143" s="3">
        <v>5</v>
      </c>
      <c r="M143" s="3" t="s">
        <v>40</v>
      </c>
      <c r="N143" s="3">
        <v>1</v>
      </c>
      <c r="O143" s="3" t="s">
        <v>61</v>
      </c>
      <c r="Q143" s="3">
        <v>158</v>
      </c>
      <c r="S143" s="12"/>
      <c r="T143" s="12">
        <v>1850</v>
      </c>
      <c r="U143" s="12"/>
      <c r="V143" s="12"/>
      <c r="W143" s="12"/>
      <c r="X143" s="12"/>
      <c r="Y143" s="12"/>
      <c r="Z143" s="13" t="s">
        <v>63</v>
      </c>
      <c r="AA143" s="23">
        <v>0</v>
      </c>
      <c r="AB143" s="23"/>
      <c r="AC143" s="25"/>
      <c r="AD143" s="16" t="e">
        <f>IFERROR(VLOOKUP(B143,ERP!D:AA,20,0),VLOOKUP(AH143,ERP!D:AF,20,0))</f>
        <v>#N/A</v>
      </c>
      <c r="AE143" s="16" t="e">
        <f>IFERROR(VLOOKUP(B143,ERP!D:AA,22,0),VLOOKUP(AH143,ERP!D:AF,22,0))</f>
        <v>#N/A</v>
      </c>
      <c r="AF143" s="16" t="e">
        <f>IFERROR(VLOOKUP(B143,ERP!D:AA,24,0),VLOOKUP(AH143,ERP!D:AF,24,0))</f>
        <v>#N/A</v>
      </c>
      <c r="AG143" s="16" t="s">
        <v>44</v>
      </c>
      <c r="AH143" s="16" t="str">
        <f>IFERROR(VLOOKUP(AG143,ERP!A:D,4,0),"")</f>
        <v/>
      </c>
      <c r="AI143" s="17"/>
      <c r="AJ143" s="17"/>
      <c r="AK143" s="17"/>
    </row>
    <row r="144" spans="1:37" ht="15.75" customHeight="1" x14ac:dyDescent="0.2">
      <c r="A144" s="10" t="str">
        <f>IFERROR(IF(VLOOKUP(B144,ERP!D:D,1,0)=B144,"Rapproché","Non rapproché"),"Non rapproché")</f>
        <v>Non rapproché</v>
      </c>
      <c r="B144" s="10" t="e">
        <f>IFERROR(VLOOKUP(F144,ERP!A:D,4,0),VLOOKUP(F144,ERP!B:D,3,0))</f>
        <v>#N/A</v>
      </c>
      <c r="C144" s="3">
        <v>75</v>
      </c>
      <c r="D144" s="3" t="s">
        <v>37</v>
      </c>
      <c r="E144" s="11">
        <v>75102</v>
      </c>
      <c r="F144" s="3">
        <v>1020411170</v>
      </c>
      <c r="G144" s="3" t="s">
        <v>60</v>
      </c>
      <c r="H144" s="3" t="s">
        <v>45</v>
      </c>
      <c r="I144" s="3">
        <v>25</v>
      </c>
      <c r="J144" s="3">
        <v>51</v>
      </c>
      <c r="K144" s="3">
        <v>1001</v>
      </c>
      <c r="L144" s="3">
        <v>6</v>
      </c>
      <c r="M144" s="3" t="s">
        <v>40</v>
      </c>
      <c r="N144" s="3">
        <v>1</v>
      </c>
      <c r="O144" s="3" t="s">
        <v>61</v>
      </c>
      <c r="Q144" s="3">
        <v>158</v>
      </c>
      <c r="S144" s="12"/>
      <c r="T144" s="12">
        <v>1850</v>
      </c>
      <c r="U144" s="12"/>
      <c r="V144" s="12"/>
      <c r="W144" s="12"/>
      <c r="X144" s="12"/>
      <c r="Y144" s="12"/>
      <c r="Z144" s="13" t="s">
        <v>63</v>
      </c>
      <c r="AA144" s="23">
        <v>0</v>
      </c>
      <c r="AB144" s="23"/>
      <c r="AC144" s="25"/>
      <c r="AD144" s="16" t="e">
        <f>IFERROR(VLOOKUP(B144,ERP!D:AA,20,0),VLOOKUP(AH144,ERP!D:AF,20,0))</f>
        <v>#N/A</v>
      </c>
      <c r="AE144" s="16" t="e">
        <f>IFERROR(VLOOKUP(B144,ERP!D:AA,22,0),VLOOKUP(AH144,ERP!D:AF,22,0))</f>
        <v>#N/A</v>
      </c>
      <c r="AF144" s="16" t="e">
        <f>IFERROR(VLOOKUP(B144,ERP!D:AA,24,0),VLOOKUP(AH144,ERP!D:AF,24,0))</f>
        <v>#N/A</v>
      </c>
      <c r="AG144" s="16" t="s">
        <v>44</v>
      </c>
      <c r="AH144" s="16" t="str">
        <f>IFERROR(VLOOKUP(AG144,ERP!A:D,4,0),"")</f>
        <v/>
      </c>
      <c r="AI144" s="17"/>
      <c r="AJ144" s="17"/>
      <c r="AK144" s="17"/>
    </row>
    <row r="145" spans="1:37" ht="15.75" customHeight="1" x14ac:dyDescent="0.2">
      <c r="A145" s="10" t="str">
        <f>IFERROR(IF(VLOOKUP(B145,ERP!D:D,1,0)=B145,"Rapproché","Non rapproché"),"Non rapproché")</f>
        <v>Non rapproché</v>
      </c>
      <c r="B145" s="10" t="e">
        <f>IFERROR(VLOOKUP(F145,ERP!A:D,4,0),VLOOKUP(F145,ERP!B:D,3,0))</f>
        <v>#N/A</v>
      </c>
      <c r="C145" s="3">
        <v>75</v>
      </c>
      <c r="D145" s="3" t="s">
        <v>37</v>
      </c>
      <c r="E145" s="11">
        <v>75102</v>
      </c>
      <c r="F145" s="3">
        <v>1020883354</v>
      </c>
      <c r="G145" s="3" t="s">
        <v>60</v>
      </c>
      <c r="H145" s="3" t="s">
        <v>47</v>
      </c>
      <c r="J145" s="3">
        <v>7</v>
      </c>
      <c r="K145" s="3">
        <v>1001</v>
      </c>
      <c r="L145" s="3">
        <v>0</v>
      </c>
      <c r="M145" s="3" t="s">
        <v>40</v>
      </c>
      <c r="N145" s="3">
        <v>1</v>
      </c>
      <c r="O145" s="3" t="s">
        <v>61</v>
      </c>
      <c r="Q145" s="3">
        <v>158</v>
      </c>
      <c r="S145" s="21"/>
      <c r="T145" s="21">
        <v>2018</v>
      </c>
      <c r="U145" s="21"/>
      <c r="V145" s="21"/>
      <c r="W145" s="21"/>
      <c r="X145" s="21"/>
      <c r="Y145" s="21"/>
      <c r="Z145" s="13" t="s">
        <v>63</v>
      </c>
      <c r="AA145" s="23">
        <v>0</v>
      </c>
      <c r="AB145" s="23"/>
      <c r="AC145" s="24"/>
      <c r="AD145" s="16" t="e">
        <f>IFERROR(VLOOKUP(B145,ERP!D:AA,20,0),VLOOKUP(AH145,ERP!D:AF,20,0))</f>
        <v>#N/A</v>
      </c>
      <c r="AE145" s="16" t="e">
        <f>IFERROR(VLOOKUP(B145,ERP!D:AA,22,0),VLOOKUP(AH145,ERP!D:AF,22,0))</f>
        <v>#N/A</v>
      </c>
      <c r="AF145" s="16" t="e">
        <f>IFERROR(VLOOKUP(B145,ERP!D:AA,24,0),VLOOKUP(AH145,ERP!D:AF,24,0))</f>
        <v>#N/A</v>
      </c>
      <c r="AG145" s="16" t="s">
        <v>44</v>
      </c>
      <c r="AH145" s="16" t="str">
        <f>IFERROR(VLOOKUP(AG145,ERP!A:D,4,0),"")</f>
        <v/>
      </c>
      <c r="AI145" s="17"/>
      <c r="AJ145" s="17"/>
      <c r="AK145" s="17"/>
    </row>
    <row r="146" spans="1:37" ht="15.75" customHeight="1" x14ac:dyDescent="0.2">
      <c r="A146" s="10" t="str">
        <f>IFERROR(IF(VLOOKUP(B146,ERP!D:D,1,0)=B146,"Rapproché","Non rapproché"),"Non rapproché")</f>
        <v>Rapproché</v>
      </c>
      <c r="B146" s="10">
        <f>IFERROR(VLOOKUP(F146,ERP!A:D,4,0),VLOOKUP(F146,ERP!B:D,3,0))</f>
        <v>144335</v>
      </c>
      <c r="C146" s="3">
        <v>75</v>
      </c>
      <c r="D146" s="3" t="s">
        <v>37</v>
      </c>
      <c r="E146" s="11">
        <v>75102</v>
      </c>
      <c r="F146" s="3">
        <v>1020402377</v>
      </c>
      <c r="G146" s="3" t="s">
        <v>66</v>
      </c>
      <c r="H146" s="3" t="s">
        <v>45</v>
      </c>
      <c r="I146" s="3">
        <v>84</v>
      </c>
      <c r="J146" s="3">
        <v>140</v>
      </c>
      <c r="K146" s="3">
        <v>1001</v>
      </c>
      <c r="L146" s="3">
        <v>1</v>
      </c>
      <c r="M146" s="3" t="s">
        <v>40</v>
      </c>
      <c r="N146" s="3">
        <v>1</v>
      </c>
      <c r="O146" s="3" t="s">
        <v>67</v>
      </c>
      <c r="Q146" s="3">
        <v>17</v>
      </c>
      <c r="S146" s="12"/>
      <c r="T146" s="12">
        <v>2002</v>
      </c>
      <c r="U146" s="12"/>
      <c r="V146" s="12"/>
      <c r="W146" s="12"/>
      <c r="X146" s="12"/>
      <c r="Y146" s="12"/>
      <c r="Z146" s="13" t="s">
        <v>49</v>
      </c>
      <c r="AA146" s="18">
        <v>285.29000000000002</v>
      </c>
      <c r="AB146" s="18"/>
      <c r="AC146" s="15"/>
      <c r="AD146" s="16">
        <f>IFERROR(VLOOKUP(B146,ERP!D:AA,20,0),VLOOKUP(AH146,ERP!D:AF,20,0))</f>
        <v>1</v>
      </c>
      <c r="AE146" s="16" t="str">
        <f>IFERROR(VLOOKUP(B146,ERP!D:AA,22,0),VLOOKUP(AH146,ERP!D:AF,22,0))</f>
        <v>02BN</v>
      </c>
      <c r="AF146" s="16">
        <f>IFERROR(VLOOKUP(B146,ERP!D:AA,24,0),VLOOKUP(AH146,ERP!D:AF,24,0))</f>
        <v>1</v>
      </c>
      <c r="AG146" s="16" t="s">
        <v>44</v>
      </c>
      <c r="AH146" s="16" t="str">
        <f>IFERROR(VLOOKUP(AG146,ERP!A:D,4,0),"")</f>
        <v/>
      </c>
      <c r="AI146" s="17"/>
      <c r="AJ146" s="17"/>
      <c r="AK146" s="17"/>
    </row>
    <row r="147" spans="1:37" ht="15.75" customHeight="1" x14ac:dyDescent="0.2">
      <c r="A147" s="10" t="str">
        <f>IFERROR(IF(VLOOKUP(B147,ERP!D:D,1,0)=B147,"Rapproché","Non rapproché"),"Non rapproché")</f>
        <v>Rapproché</v>
      </c>
      <c r="B147" s="10">
        <f>IFERROR(VLOOKUP(F147,ERP!A:D,4,0),VLOOKUP(F147,ERP!B:D,3,0))</f>
        <v>144336</v>
      </c>
      <c r="C147" s="3">
        <v>75</v>
      </c>
      <c r="D147" s="3" t="s">
        <v>37</v>
      </c>
      <c r="E147" s="11">
        <v>75102</v>
      </c>
      <c r="F147" s="3">
        <v>1020402378</v>
      </c>
      <c r="G147" s="3" t="s">
        <v>66</v>
      </c>
      <c r="H147" s="3" t="s">
        <v>45</v>
      </c>
      <c r="I147" s="3">
        <v>45</v>
      </c>
      <c r="J147" s="3">
        <v>88</v>
      </c>
      <c r="K147" s="3">
        <v>2001</v>
      </c>
      <c r="L147" s="3">
        <v>1</v>
      </c>
      <c r="M147" s="3" t="s">
        <v>40</v>
      </c>
      <c r="N147" s="3">
        <v>1</v>
      </c>
      <c r="O147" s="3" t="s">
        <v>67</v>
      </c>
      <c r="Q147" s="3">
        <v>17</v>
      </c>
      <c r="S147" s="12"/>
      <c r="T147" s="12">
        <v>2002</v>
      </c>
      <c r="U147" s="12"/>
      <c r="V147" s="12"/>
      <c r="W147" s="12"/>
      <c r="X147" s="12"/>
      <c r="Y147" s="12"/>
      <c r="Z147" s="13" t="s">
        <v>49</v>
      </c>
      <c r="AA147" s="14">
        <v>179.29</v>
      </c>
      <c r="AB147" s="14"/>
      <c r="AC147" s="15"/>
      <c r="AD147" s="16">
        <f>IFERROR(VLOOKUP(B147,ERP!D:AA,20,0),VLOOKUP(AH147,ERP!D:AF,20,0))</f>
        <v>1</v>
      </c>
      <c r="AE147" s="16" t="str">
        <f>IFERROR(VLOOKUP(B147,ERP!D:AA,22,0),VLOOKUP(AH147,ERP!D:AF,22,0))</f>
        <v>02BN</v>
      </c>
      <c r="AF147" s="16">
        <f>IFERROR(VLOOKUP(B147,ERP!D:AA,24,0),VLOOKUP(AH147,ERP!D:AF,24,0))</f>
        <v>1</v>
      </c>
      <c r="AG147" s="16" t="s">
        <v>44</v>
      </c>
      <c r="AH147" s="16" t="str">
        <f>IFERROR(VLOOKUP(AG147,ERP!A:D,4,0),"")</f>
        <v/>
      </c>
      <c r="AI147" s="17"/>
      <c r="AJ147" s="17"/>
      <c r="AK147" s="17"/>
    </row>
    <row r="148" spans="1:37" ht="15.75" customHeight="1" x14ac:dyDescent="0.2">
      <c r="A148" s="10" t="str">
        <f>IFERROR(IF(VLOOKUP(B148,ERP!D:D,1,0)=B148,"Rapproché","Non rapproché"),"Non rapproché")</f>
        <v>Rapproché</v>
      </c>
      <c r="B148" s="10">
        <f>IFERROR(VLOOKUP(F148,ERP!A:D,4,0),VLOOKUP(F148,ERP!B:D,3,0))</f>
        <v>144337</v>
      </c>
      <c r="C148" s="3">
        <v>75</v>
      </c>
      <c r="D148" s="3" t="s">
        <v>37</v>
      </c>
      <c r="E148" s="11">
        <v>75102</v>
      </c>
      <c r="F148" s="3">
        <v>1020402379</v>
      </c>
      <c r="G148" s="3" t="s">
        <v>66</v>
      </c>
      <c r="H148" s="3" t="s">
        <v>45</v>
      </c>
      <c r="I148" s="3">
        <v>42</v>
      </c>
      <c r="J148" s="3">
        <v>85</v>
      </c>
      <c r="K148" s="3">
        <v>3001</v>
      </c>
      <c r="L148" s="3">
        <v>1</v>
      </c>
      <c r="M148" s="3" t="s">
        <v>40</v>
      </c>
      <c r="N148" s="3">
        <v>1</v>
      </c>
      <c r="O148" s="3" t="s">
        <v>67</v>
      </c>
      <c r="Q148" s="3">
        <v>17</v>
      </c>
      <c r="S148" s="12"/>
      <c r="T148" s="12">
        <v>2002</v>
      </c>
      <c r="U148" s="12"/>
      <c r="V148" s="12"/>
      <c r="W148" s="12"/>
      <c r="X148" s="12"/>
      <c r="Y148" s="12"/>
      <c r="Z148" s="13" t="s">
        <v>49</v>
      </c>
      <c r="AA148" s="18">
        <v>173.14</v>
      </c>
      <c r="AB148" s="18"/>
      <c r="AC148" s="15"/>
      <c r="AD148" s="16">
        <f>IFERROR(VLOOKUP(B148,ERP!D:AA,20,0),VLOOKUP(AH148,ERP!D:AF,20,0))</f>
        <v>1</v>
      </c>
      <c r="AE148" s="16" t="str">
        <f>IFERROR(VLOOKUP(B148,ERP!D:AA,22,0),VLOOKUP(AH148,ERP!D:AF,22,0))</f>
        <v>02BN</v>
      </c>
      <c r="AF148" s="16">
        <f>IFERROR(VLOOKUP(B148,ERP!D:AA,24,0),VLOOKUP(AH148,ERP!D:AF,24,0))</f>
        <v>1</v>
      </c>
      <c r="AG148" s="16" t="s">
        <v>44</v>
      </c>
      <c r="AH148" s="16" t="str">
        <f>IFERROR(VLOOKUP(AG148,ERP!A:D,4,0),"")</f>
        <v/>
      </c>
      <c r="AI148" s="17"/>
      <c r="AJ148" s="17"/>
      <c r="AK148" s="17"/>
    </row>
    <row r="149" spans="1:37" ht="15.75" customHeight="1" x14ac:dyDescent="0.2">
      <c r="A149" s="10" t="str">
        <f>IFERROR(IF(VLOOKUP(B149,ERP!D:D,1,0)=B149,"Rapproché","Non rapproché"),"Non rapproché")</f>
        <v>Rapproché</v>
      </c>
      <c r="B149" s="10">
        <f>IFERROR(VLOOKUP(F149,ERP!A:D,4,0),VLOOKUP(F149,ERP!B:D,3,0))</f>
        <v>144338</v>
      </c>
      <c r="C149" s="3">
        <v>75</v>
      </c>
      <c r="D149" s="3" t="s">
        <v>37</v>
      </c>
      <c r="E149" s="11">
        <v>75102</v>
      </c>
      <c r="F149" s="3">
        <v>1020402380</v>
      </c>
      <c r="G149" s="3" t="s">
        <v>66</v>
      </c>
      <c r="H149" s="3" t="s">
        <v>45</v>
      </c>
      <c r="I149" s="3">
        <v>97</v>
      </c>
      <c r="J149" s="3">
        <v>160</v>
      </c>
      <c r="K149" s="3">
        <v>1001</v>
      </c>
      <c r="L149" s="3">
        <v>2</v>
      </c>
      <c r="M149" s="3" t="s">
        <v>40</v>
      </c>
      <c r="N149" s="3">
        <v>1</v>
      </c>
      <c r="O149" s="3" t="s">
        <v>67</v>
      </c>
      <c r="Q149" s="3">
        <v>17</v>
      </c>
      <c r="S149" s="12"/>
      <c r="T149" s="12">
        <v>2002</v>
      </c>
      <c r="U149" s="12"/>
      <c r="V149" s="12"/>
      <c r="W149" s="12"/>
      <c r="X149" s="12"/>
      <c r="Y149" s="12"/>
      <c r="Z149" s="13" t="s">
        <v>49</v>
      </c>
      <c r="AA149" s="18">
        <v>326.10000000000002</v>
      </c>
      <c r="AB149" s="18"/>
      <c r="AC149" s="15"/>
      <c r="AD149" s="16">
        <f>IFERROR(VLOOKUP(B149,ERP!D:AA,20,0),VLOOKUP(AH149,ERP!D:AF,20,0))</f>
        <v>1</v>
      </c>
      <c r="AE149" s="16" t="str">
        <f>IFERROR(VLOOKUP(B149,ERP!D:AA,22,0),VLOOKUP(AH149,ERP!D:AF,22,0))</f>
        <v>02BN</v>
      </c>
      <c r="AF149" s="16">
        <f>IFERROR(VLOOKUP(B149,ERP!D:AA,24,0),VLOOKUP(AH149,ERP!D:AF,24,0))</f>
        <v>1</v>
      </c>
      <c r="AG149" s="16" t="s">
        <v>44</v>
      </c>
      <c r="AH149" s="16" t="str">
        <f>IFERROR(VLOOKUP(AG149,ERP!A:D,4,0),"")</f>
        <v/>
      </c>
      <c r="AI149" s="17"/>
      <c r="AJ149" s="17"/>
      <c r="AK149" s="17"/>
    </row>
    <row r="150" spans="1:37" ht="15.75" customHeight="1" x14ac:dyDescent="0.2">
      <c r="A150" s="10" t="str">
        <f>IFERROR(IF(VLOOKUP(B150,ERP!D:D,1,0)=B150,"Rapproché","Non rapproché"),"Non rapproché")</f>
        <v>Rapproché</v>
      </c>
      <c r="B150" s="10">
        <f>IFERROR(VLOOKUP(F150,ERP!A:D,4,0),VLOOKUP(F150,ERP!B:D,3,0))</f>
        <v>144339</v>
      </c>
      <c r="C150" s="3">
        <v>75</v>
      </c>
      <c r="D150" s="3" t="s">
        <v>37</v>
      </c>
      <c r="E150" s="11">
        <v>75102</v>
      </c>
      <c r="F150" s="3">
        <v>1020402381</v>
      </c>
      <c r="G150" s="3" t="s">
        <v>66</v>
      </c>
      <c r="H150" s="3" t="s">
        <v>45</v>
      </c>
      <c r="I150" s="3">
        <v>68</v>
      </c>
      <c r="J150" s="3">
        <v>125</v>
      </c>
      <c r="K150" s="3">
        <v>2001</v>
      </c>
      <c r="L150" s="3">
        <v>2</v>
      </c>
      <c r="M150" s="3" t="s">
        <v>40</v>
      </c>
      <c r="N150" s="3">
        <v>1</v>
      </c>
      <c r="O150" s="3" t="s">
        <v>67</v>
      </c>
      <c r="Q150" s="3">
        <v>17</v>
      </c>
      <c r="S150" s="12"/>
      <c r="T150" s="12">
        <v>2002</v>
      </c>
      <c r="U150" s="12"/>
      <c r="V150" s="12"/>
      <c r="W150" s="12"/>
      <c r="X150" s="12"/>
      <c r="Y150" s="12"/>
      <c r="Z150" s="13" t="s">
        <v>49</v>
      </c>
      <c r="AA150" s="18">
        <v>254.68</v>
      </c>
      <c r="AB150" s="18"/>
      <c r="AC150" s="15"/>
      <c r="AD150" s="16">
        <f>IFERROR(VLOOKUP(B150,ERP!D:AA,20,0),VLOOKUP(AH150,ERP!D:AF,20,0))</f>
        <v>1</v>
      </c>
      <c r="AE150" s="16" t="str">
        <f>IFERROR(VLOOKUP(B150,ERP!D:AA,22,0),VLOOKUP(AH150,ERP!D:AF,22,0))</f>
        <v>02BN</v>
      </c>
      <c r="AF150" s="16">
        <f>IFERROR(VLOOKUP(B150,ERP!D:AA,24,0),VLOOKUP(AH150,ERP!D:AF,24,0))</f>
        <v>1</v>
      </c>
      <c r="AG150" s="16" t="s">
        <v>44</v>
      </c>
      <c r="AH150" s="16" t="str">
        <f>IFERROR(VLOOKUP(AG150,ERP!A:D,4,0),"")</f>
        <v/>
      </c>
      <c r="AI150" s="17"/>
      <c r="AJ150" s="17"/>
      <c r="AK150" s="17"/>
    </row>
    <row r="151" spans="1:37" ht="15.75" customHeight="1" x14ac:dyDescent="0.2">
      <c r="A151" s="10" t="str">
        <f>IFERROR(IF(VLOOKUP(B151,ERP!D:D,1,0)=B151,"Rapproché","Non rapproché"),"Non rapproché")</f>
        <v>Rapproché</v>
      </c>
      <c r="B151" s="10">
        <f>IFERROR(VLOOKUP(F151,ERP!A:D,4,0),VLOOKUP(F151,ERP!B:D,3,0))</f>
        <v>144340</v>
      </c>
      <c r="C151" s="3">
        <v>75</v>
      </c>
      <c r="D151" s="3" t="s">
        <v>37</v>
      </c>
      <c r="E151" s="11">
        <v>75102</v>
      </c>
      <c r="F151" s="3">
        <v>1020402382</v>
      </c>
      <c r="G151" s="3" t="s">
        <v>66</v>
      </c>
      <c r="H151" s="3" t="s">
        <v>45</v>
      </c>
      <c r="I151" s="3">
        <v>31</v>
      </c>
      <c r="J151" s="3">
        <v>73</v>
      </c>
      <c r="K151" s="3">
        <v>3001</v>
      </c>
      <c r="L151" s="3">
        <v>2</v>
      </c>
      <c r="M151" s="3" t="s">
        <v>40</v>
      </c>
      <c r="N151" s="3">
        <v>1</v>
      </c>
      <c r="O151" s="3" t="s">
        <v>67</v>
      </c>
      <c r="Q151" s="3">
        <v>17</v>
      </c>
      <c r="S151" s="12"/>
      <c r="T151" s="12">
        <v>2002</v>
      </c>
      <c r="U151" s="12"/>
      <c r="V151" s="12"/>
      <c r="W151" s="12"/>
      <c r="X151" s="12"/>
      <c r="Y151" s="12"/>
      <c r="Z151" s="13" t="s">
        <v>49</v>
      </c>
      <c r="AA151" s="18">
        <v>148.66999999999999</v>
      </c>
      <c r="AB151" s="18"/>
      <c r="AC151" s="15"/>
      <c r="AD151" s="16">
        <f>IFERROR(VLOOKUP(B151,ERP!D:AA,20,0),VLOOKUP(AH151,ERP!D:AF,20,0))</f>
        <v>1</v>
      </c>
      <c r="AE151" s="16" t="str">
        <f>IFERROR(VLOOKUP(B151,ERP!D:AA,22,0),VLOOKUP(AH151,ERP!D:AF,22,0))</f>
        <v>02BN</v>
      </c>
      <c r="AF151" s="16">
        <f>IFERROR(VLOOKUP(B151,ERP!D:AA,24,0),VLOOKUP(AH151,ERP!D:AF,24,0))</f>
        <v>1</v>
      </c>
      <c r="AG151" s="16" t="s">
        <v>44</v>
      </c>
      <c r="AH151" s="16" t="str">
        <f>IFERROR(VLOOKUP(AG151,ERP!A:D,4,0),"")</f>
        <v/>
      </c>
      <c r="AI151" s="17"/>
      <c r="AJ151" s="17"/>
      <c r="AK151" s="17"/>
    </row>
    <row r="152" spans="1:37" ht="15.75" customHeight="1" x14ac:dyDescent="0.2">
      <c r="A152" s="10" t="str">
        <f>IFERROR(IF(VLOOKUP(B152,ERP!D:D,1,0)=B152,"Rapproché","Non rapproché"),"Non rapproché")</f>
        <v>Rapproché</v>
      </c>
      <c r="B152" s="10">
        <f>IFERROR(VLOOKUP(F152,ERP!A:D,4,0),VLOOKUP(F152,ERP!B:D,3,0))</f>
        <v>144341</v>
      </c>
      <c r="C152" s="3">
        <v>75</v>
      </c>
      <c r="D152" s="3" t="s">
        <v>37</v>
      </c>
      <c r="E152" s="11">
        <v>75102</v>
      </c>
      <c r="F152" s="3">
        <v>1020402383</v>
      </c>
      <c r="G152" s="3" t="s">
        <v>66</v>
      </c>
      <c r="H152" s="3" t="s">
        <v>45</v>
      </c>
      <c r="I152" s="3">
        <v>84</v>
      </c>
      <c r="J152" s="3">
        <v>145</v>
      </c>
      <c r="K152" s="3">
        <v>1001</v>
      </c>
      <c r="L152" s="3">
        <v>3</v>
      </c>
      <c r="M152" s="3" t="s">
        <v>40</v>
      </c>
      <c r="N152" s="3">
        <v>1</v>
      </c>
      <c r="O152" s="3" t="s">
        <v>67</v>
      </c>
      <c r="Q152" s="3">
        <v>17</v>
      </c>
      <c r="S152" s="12"/>
      <c r="T152" s="12">
        <v>2002</v>
      </c>
      <c r="U152" s="12"/>
      <c r="V152" s="12"/>
      <c r="W152" s="12"/>
      <c r="X152" s="12"/>
      <c r="Y152" s="12"/>
      <c r="Z152" s="13" t="s">
        <v>49</v>
      </c>
      <c r="AA152" s="18">
        <v>295.48</v>
      </c>
      <c r="AB152" s="18"/>
      <c r="AC152" s="15"/>
      <c r="AD152" s="16">
        <f>IFERROR(VLOOKUP(B152,ERP!D:AA,20,0),VLOOKUP(AH152,ERP!D:AF,20,0))</f>
        <v>1</v>
      </c>
      <c r="AE152" s="16" t="str">
        <f>IFERROR(VLOOKUP(B152,ERP!D:AA,22,0),VLOOKUP(AH152,ERP!D:AF,22,0))</f>
        <v>02BN</v>
      </c>
      <c r="AF152" s="16">
        <f>IFERROR(VLOOKUP(B152,ERP!D:AA,24,0),VLOOKUP(AH152,ERP!D:AF,24,0))</f>
        <v>1</v>
      </c>
      <c r="AG152" s="16" t="s">
        <v>44</v>
      </c>
      <c r="AH152" s="16" t="str">
        <f>IFERROR(VLOOKUP(AG152,ERP!A:D,4,0),"")</f>
        <v/>
      </c>
      <c r="AI152" s="17"/>
      <c r="AJ152" s="17"/>
      <c r="AK152" s="17"/>
    </row>
    <row r="153" spans="1:37" ht="15.75" customHeight="1" x14ac:dyDescent="0.2">
      <c r="A153" s="10" t="str">
        <f>IFERROR(IF(VLOOKUP(B153,ERP!D:D,1,0)=B153,"Rapproché","Non rapproché"),"Non rapproché")</f>
        <v>Rapproché</v>
      </c>
      <c r="B153" s="10">
        <f>IFERROR(VLOOKUP(F153,ERP!A:D,4,0),VLOOKUP(F153,ERP!B:D,3,0))</f>
        <v>144342</v>
      </c>
      <c r="C153" s="3">
        <v>75</v>
      </c>
      <c r="D153" s="3" t="s">
        <v>37</v>
      </c>
      <c r="E153" s="11">
        <v>75102</v>
      </c>
      <c r="F153" s="3">
        <v>1020402384</v>
      </c>
      <c r="G153" s="3" t="s">
        <v>66</v>
      </c>
      <c r="H153" s="3" t="s">
        <v>45</v>
      </c>
      <c r="I153" s="3">
        <v>60</v>
      </c>
      <c r="J153" s="3">
        <v>117</v>
      </c>
      <c r="K153" s="3">
        <v>2001</v>
      </c>
      <c r="L153" s="3">
        <v>3</v>
      </c>
      <c r="M153" s="3" t="s">
        <v>40</v>
      </c>
      <c r="N153" s="3">
        <v>1</v>
      </c>
      <c r="O153" s="3" t="s">
        <v>67</v>
      </c>
      <c r="Q153" s="3">
        <v>17</v>
      </c>
      <c r="S153" s="12"/>
      <c r="T153" s="12">
        <v>2002</v>
      </c>
      <c r="U153" s="12"/>
      <c r="V153" s="12"/>
      <c r="W153" s="12"/>
      <c r="X153" s="12"/>
      <c r="Y153" s="12"/>
      <c r="Z153" s="13" t="s">
        <v>49</v>
      </c>
      <c r="AA153" s="18">
        <v>236.36</v>
      </c>
      <c r="AB153" s="18"/>
      <c r="AC153" s="15"/>
      <c r="AD153" s="16">
        <f>IFERROR(VLOOKUP(B153,ERP!D:AA,20,0),VLOOKUP(AH153,ERP!D:AF,20,0))</f>
        <v>1</v>
      </c>
      <c r="AE153" s="16" t="str">
        <f>IFERROR(VLOOKUP(B153,ERP!D:AA,22,0),VLOOKUP(AH153,ERP!D:AF,22,0))</f>
        <v>02BN</v>
      </c>
      <c r="AF153" s="16">
        <f>IFERROR(VLOOKUP(B153,ERP!D:AA,24,0),VLOOKUP(AH153,ERP!D:AF,24,0))</f>
        <v>1</v>
      </c>
      <c r="AG153" s="16" t="s">
        <v>44</v>
      </c>
      <c r="AH153" s="16" t="str">
        <f>IFERROR(VLOOKUP(AG153,ERP!A:D,4,0),"")</f>
        <v/>
      </c>
      <c r="AI153" s="17"/>
      <c r="AJ153" s="17"/>
      <c r="AK153" s="17"/>
    </row>
    <row r="154" spans="1:37" ht="15.75" customHeight="1" x14ac:dyDescent="0.2">
      <c r="A154" s="10" t="str">
        <f>IFERROR(IF(VLOOKUP(B154,ERP!D:D,1,0)=B154,"Rapproché","Non rapproché"),"Non rapproché")</f>
        <v>Rapproché</v>
      </c>
      <c r="B154" s="10">
        <f>IFERROR(VLOOKUP(F154,ERP!A:D,4,0),VLOOKUP(F154,ERP!B:D,3,0))</f>
        <v>144343</v>
      </c>
      <c r="C154" s="3">
        <v>75</v>
      </c>
      <c r="D154" s="3" t="s">
        <v>37</v>
      </c>
      <c r="E154" s="11">
        <v>75102</v>
      </c>
      <c r="F154" s="3">
        <v>1020402385</v>
      </c>
      <c r="G154" s="3" t="s">
        <v>66</v>
      </c>
      <c r="H154" s="3" t="s">
        <v>45</v>
      </c>
      <c r="I154" s="3">
        <v>42</v>
      </c>
      <c r="J154" s="3">
        <v>87</v>
      </c>
      <c r="K154" s="3">
        <v>3001</v>
      </c>
      <c r="L154" s="3">
        <v>3</v>
      </c>
      <c r="M154" s="3" t="s">
        <v>40</v>
      </c>
      <c r="N154" s="3">
        <v>1</v>
      </c>
      <c r="O154" s="3" t="s">
        <v>67</v>
      </c>
      <c r="Q154" s="3">
        <v>17</v>
      </c>
      <c r="S154" s="12"/>
      <c r="T154" s="12">
        <v>2002</v>
      </c>
      <c r="U154" s="12"/>
      <c r="V154" s="12"/>
      <c r="W154" s="12"/>
      <c r="X154" s="12"/>
      <c r="Y154" s="12"/>
      <c r="Z154" s="13" t="s">
        <v>49</v>
      </c>
      <c r="AA154" s="18">
        <v>177.24</v>
      </c>
      <c r="AB154" s="18"/>
      <c r="AC154" s="15"/>
      <c r="AD154" s="16">
        <f>IFERROR(VLOOKUP(B154,ERP!D:AA,20,0),VLOOKUP(AH154,ERP!D:AF,20,0))</f>
        <v>1</v>
      </c>
      <c r="AE154" s="16" t="str">
        <f>IFERROR(VLOOKUP(B154,ERP!D:AA,22,0),VLOOKUP(AH154,ERP!D:AF,22,0))</f>
        <v>02BN</v>
      </c>
      <c r="AF154" s="16">
        <f>IFERROR(VLOOKUP(B154,ERP!D:AA,24,0),VLOOKUP(AH154,ERP!D:AF,24,0))</f>
        <v>1</v>
      </c>
      <c r="AG154" s="16" t="s">
        <v>44</v>
      </c>
      <c r="AH154" s="16" t="str">
        <f>IFERROR(VLOOKUP(AG154,ERP!A:D,4,0),"")</f>
        <v/>
      </c>
      <c r="AI154" s="17"/>
      <c r="AJ154" s="17"/>
      <c r="AK154" s="17"/>
    </row>
    <row r="155" spans="1:37" ht="15.75" customHeight="1" x14ac:dyDescent="0.2">
      <c r="A155" s="10" t="str">
        <f>IFERROR(IF(VLOOKUP(B155,ERP!D:D,1,0)=B155,"Rapproché","Non rapproché"),"Non rapproché")</f>
        <v>Rapproché</v>
      </c>
      <c r="B155" s="10">
        <f>IFERROR(VLOOKUP(F155,ERP!A:D,4,0),VLOOKUP(F155,ERP!B:D,3,0))</f>
        <v>144344</v>
      </c>
      <c r="C155" s="3">
        <v>75</v>
      </c>
      <c r="D155" s="3" t="s">
        <v>37</v>
      </c>
      <c r="E155" s="11">
        <v>75102</v>
      </c>
      <c r="F155" s="3">
        <v>1020402386</v>
      </c>
      <c r="G155" s="3" t="s">
        <v>66</v>
      </c>
      <c r="H155" s="3" t="s">
        <v>45</v>
      </c>
      <c r="I155" s="3">
        <v>84</v>
      </c>
      <c r="J155" s="3">
        <v>145</v>
      </c>
      <c r="K155" s="3">
        <v>1001</v>
      </c>
      <c r="L155" s="3">
        <v>4</v>
      </c>
      <c r="M155" s="3" t="s">
        <v>40</v>
      </c>
      <c r="N155" s="3">
        <v>1</v>
      </c>
      <c r="O155" s="3" t="s">
        <v>67</v>
      </c>
      <c r="Q155" s="3">
        <v>17</v>
      </c>
      <c r="S155" s="12"/>
      <c r="T155" s="12">
        <v>2002</v>
      </c>
      <c r="U155" s="12"/>
      <c r="V155" s="12"/>
      <c r="W155" s="12"/>
      <c r="X155" s="12"/>
      <c r="Y155" s="12"/>
      <c r="Z155" s="13" t="s">
        <v>49</v>
      </c>
      <c r="AA155" s="18">
        <v>295.48</v>
      </c>
      <c r="AB155" s="18"/>
      <c r="AC155" s="15"/>
      <c r="AD155" s="16">
        <f>IFERROR(VLOOKUP(B155,ERP!D:AA,20,0),VLOOKUP(AH155,ERP!D:AF,20,0))</f>
        <v>1</v>
      </c>
      <c r="AE155" s="16" t="str">
        <f>IFERROR(VLOOKUP(B155,ERP!D:AA,22,0),VLOOKUP(AH155,ERP!D:AF,22,0))</f>
        <v>02BN</v>
      </c>
      <c r="AF155" s="16">
        <f>IFERROR(VLOOKUP(B155,ERP!D:AA,24,0),VLOOKUP(AH155,ERP!D:AF,24,0))</f>
        <v>1</v>
      </c>
      <c r="AG155" s="16" t="s">
        <v>44</v>
      </c>
      <c r="AH155" s="16" t="str">
        <f>IFERROR(VLOOKUP(AG155,ERP!A:D,4,0),"")</f>
        <v/>
      </c>
      <c r="AI155" s="17"/>
      <c r="AJ155" s="17"/>
      <c r="AK155" s="17"/>
    </row>
    <row r="156" spans="1:37" ht="15.75" customHeight="1" x14ac:dyDescent="0.2">
      <c r="A156" s="10" t="str">
        <f>IFERROR(IF(VLOOKUP(B156,ERP!D:D,1,0)=B156,"Rapproché","Non rapproché"),"Non rapproché")</f>
        <v>Rapproché</v>
      </c>
      <c r="B156" s="10">
        <f>IFERROR(VLOOKUP(F156,ERP!A:D,4,0),VLOOKUP(F156,ERP!B:D,3,0))</f>
        <v>144345</v>
      </c>
      <c r="C156" s="3">
        <v>75</v>
      </c>
      <c r="D156" s="3" t="s">
        <v>37</v>
      </c>
      <c r="E156" s="11">
        <v>75102</v>
      </c>
      <c r="F156" s="3">
        <v>1020402387</v>
      </c>
      <c r="G156" s="3" t="s">
        <v>66</v>
      </c>
      <c r="H156" s="3" t="s">
        <v>45</v>
      </c>
      <c r="I156" s="3">
        <v>60</v>
      </c>
      <c r="J156" s="3">
        <v>115</v>
      </c>
      <c r="K156" s="3">
        <v>2001</v>
      </c>
      <c r="L156" s="3">
        <v>4</v>
      </c>
      <c r="M156" s="3" t="s">
        <v>40</v>
      </c>
      <c r="N156" s="3">
        <v>1</v>
      </c>
      <c r="O156" s="3" t="s">
        <v>67</v>
      </c>
      <c r="Q156" s="3">
        <v>17</v>
      </c>
      <c r="S156" s="12"/>
      <c r="T156" s="12">
        <v>2002</v>
      </c>
      <c r="U156" s="12"/>
      <c r="V156" s="12"/>
      <c r="W156" s="12"/>
      <c r="X156" s="12"/>
      <c r="Y156" s="12"/>
      <c r="Z156" s="13" t="s">
        <v>49</v>
      </c>
      <c r="AA156" s="14">
        <v>232.32</v>
      </c>
      <c r="AB156" s="14"/>
      <c r="AC156" s="15"/>
      <c r="AD156" s="16">
        <f>IFERROR(VLOOKUP(B156,ERP!D:AA,20,0),VLOOKUP(AH156,ERP!D:AF,20,0))</f>
        <v>1</v>
      </c>
      <c r="AE156" s="16" t="str">
        <f>IFERROR(VLOOKUP(B156,ERP!D:AA,22,0),VLOOKUP(AH156,ERP!D:AF,22,0))</f>
        <v>02BN</v>
      </c>
      <c r="AF156" s="16">
        <f>IFERROR(VLOOKUP(B156,ERP!D:AA,24,0),VLOOKUP(AH156,ERP!D:AF,24,0))</f>
        <v>1</v>
      </c>
      <c r="AG156" s="16" t="s">
        <v>44</v>
      </c>
      <c r="AH156" s="16" t="str">
        <f>IFERROR(VLOOKUP(AG156,ERP!A:D,4,0),"")</f>
        <v/>
      </c>
      <c r="AI156" s="17"/>
      <c r="AJ156" s="17"/>
      <c r="AK156" s="17"/>
    </row>
    <row r="157" spans="1:37" ht="15.75" customHeight="1" x14ac:dyDescent="0.2">
      <c r="A157" s="10" t="str">
        <f>IFERROR(IF(VLOOKUP(B157,ERP!D:D,1,0)=B157,"Rapproché","Non rapproché"),"Non rapproché")</f>
        <v>Rapproché</v>
      </c>
      <c r="B157" s="10">
        <f>IFERROR(VLOOKUP(F157,ERP!A:D,4,0),VLOOKUP(F157,ERP!B:D,3,0))</f>
        <v>144346</v>
      </c>
      <c r="C157" s="3">
        <v>75</v>
      </c>
      <c r="D157" s="3" t="s">
        <v>37</v>
      </c>
      <c r="E157" s="11">
        <v>75102</v>
      </c>
      <c r="F157" s="3">
        <v>1020402388</v>
      </c>
      <c r="G157" s="3" t="s">
        <v>66</v>
      </c>
      <c r="H157" s="3" t="s">
        <v>45</v>
      </c>
      <c r="I157" s="3">
        <v>42</v>
      </c>
      <c r="J157" s="3">
        <v>87</v>
      </c>
      <c r="K157" s="3">
        <v>3001</v>
      </c>
      <c r="L157" s="3">
        <v>4</v>
      </c>
      <c r="M157" s="3" t="s">
        <v>40</v>
      </c>
      <c r="N157" s="3">
        <v>1</v>
      </c>
      <c r="O157" s="3" t="s">
        <v>67</v>
      </c>
      <c r="Q157" s="3">
        <v>17</v>
      </c>
      <c r="S157" s="12"/>
      <c r="T157" s="12">
        <v>2002</v>
      </c>
      <c r="U157" s="12"/>
      <c r="V157" s="12"/>
      <c r="W157" s="12"/>
      <c r="X157" s="12"/>
      <c r="Y157" s="12"/>
      <c r="Z157" s="13" t="s">
        <v>49</v>
      </c>
      <c r="AA157" s="18">
        <v>177.24</v>
      </c>
      <c r="AB157" s="18"/>
      <c r="AC157" s="15"/>
      <c r="AD157" s="16">
        <f>IFERROR(VLOOKUP(B157,ERP!D:AA,20,0),VLOOKUP(AH157,ERP!D:AF,20,0))</f>
        <v>1</v>
      </c>
      <c r="AE157" s="16" t="str">
        <f>IFERROR(VLOOKUP(B157,ERP!D:AA,22,0),VLOOKUP(AH157,ERP!D:AF,22,0))</f>
        <v>02BN</v>
      </c>
      <c r="AF157" s="16">
        <f>IFERROR(VLOOKUP(B157,ERP!D:AA,24,0),VLOOKUP(AH157,ERP!D:AF,24,0))</f>
        <v>1</v>
      </c>
      <c r="AG157" s="16" t="s">
        <v>44</v>
      </c>
      <c r="AH157" s="16" t="str">
        <f>IFERROR(VLOOKUP(AG157,ERP!A:D,4,0),"")</f>
        <v/>
      </c>
      <c r="AI157" s="17"/>
      <c r="AJ157" s="17"/>
      <c r="AK157" s="17"/>
    </row>
    <row r="158" spans="1:37" ht="15.75" customHeight="1" x14ac:dyDescent="0.2">
      <c r="A158" s="10" t="str">
        <f>IFERROR(IF(VLOOKUP(B158,ERP!D:D,1,0)=B158,"Rapproché","Non rapproché"),"Non rapproché")</f>
        <v>Rapproché</v>
      </c>
      <c r="B158" s="10">
        <f>IFERROR(VLOOKUP(F158,ERP!A:D,4,0),VLOOKUP(F158,ERP!B:D,3,0))</f>
        <v>144347</v>
      </c>
      <c r="C158" s="3">
        <v>75</v>
      </c>
      <c r="D158" s="3" t="s">
        <v>37</v>
      </c>
      <c r="E158" s="11">
        <v>75102</v>
      </c>
      <c r="F158" s="3">
        <v>1020402389</v>
      </c>
      <c r="G158" s="3" t="s">
        <v>66</v>
      </c>
      <c r="H158" s="3" t="s">
        <v>45</v>
      </c>
      <c r="I158" s="3">
        <v>85</v>
      </c>
      <c r="J158" s="3">
        <v>148</v>
      </c>
      <c r="K158" s="3">
        <v>1001</v>
      </c>
      <c r="L158" s="3">
        <v>5</v>
      </c>
      <c r="M158" s="3" t="s">
        <v>40</v>
      </c>
      <c r="N158" s="3">
        <v>1</v>
      </c>
      <c r="O158" s="3" t="s">
        <v>67</v>
      </c>
      <c r="Q158" s="3">
        <v>17</v>
      </c>
      <c r="S158" s="12"/>
      <c r="T158" s="12">
        <v>2002</v>
      </c>
      <c r="U158" s="12"/>
      <c r="V158" s="12"/>
      <c r="W158" s="12"/>
      <c r="X158" s="12"/>
      <c r="Y158" s="12"/>
      <c r="Z158" s="13" t="s">
        <v>49</v>
      </c>
      <c r="AA158" s="18">
        <v>301.63</v>
      </c>
      <c r="AB158" s="18"/>
      <c r="AC158" s="15"/>
      <c r="AD158" s="16">
        <f>IFERROR(VLOOKUP(B158,ERP!D:AA,20,0),VLOOKUP(AH158,ERP!D:AF,20,0))</f>
        <v>1</v>
      </c>
      <c r="AE158" s="16" t="str">
        <f>IFERROR(VLOOKUP(B158,ERP!D:AA,22,0),VLOOKUP(AH158,ERP!D:AF,22,0))</f>
        <v>02BN</v>
      </c>
      <c r="AF158" s="16">
        <f>IFERROR(VLOOKUP(B158,ERP!D:AA,24,0),VLOOKUP(AH158,ERP!D:AF,24,0))</f>
        <v>1</v>
      </c>
      <c r="AG158" s="16" t="s">
        <v>44</v>
      </c>
      <c r="AH158" s="16" t="str">
        <f>IFERROR(VLOOKUP(AG158,ERP!A:D,4,0),"")</f>
        <v/>
      </c>
      <c r="AI158" s="17"/>
      <c r="AJ158" s="17"/>
      <c r="AK158" s="17"/>
    </row>
    <row r="159" spans="1:37" ht="15.75" customHeight="1" x14ac:dyDescent="0.2">
      <c r="A159" s="10" t="str">
        <f>IFERROR(IF(VLOOKUP(B159,ERP!D:D,1,0)=B159,"Rapproché","Non rapproché"),"Non rapproché")</f>
        <v>Rapproché</v>
      </c>
      <c r="B159" s="10">
        <f>IFERROR(VLOOKUP(F159,ERP!A:D,4,0),VLOOKUP(F159,ERP!B:D,3,0))</f>
        <v>144348</v>
      </c>
      <c r="C159" s="3">
        <v>75</v>
      </c>
      <c r="D159" s="3" t="s">
        <v>37</v>
      </c>
      <c r="E159" s="11">
        <v>75102</v>
      </c>
      <c r="F159" s="3">
        <v>1020402390</v>
      </c>
      <c r="G159" s="3" t="s">
        <v>66</v>
      </c>
      <c r="H159" s="3" t="s">
        <v>45</v>
      </c>
      <c r="I159" s="3">
        <v>29</v>
      </c>
      <c r="J159" s="3">
        <v>73</v>
      </c>
      <c r="K159" s="3">
        <v>2001</v>
      </c>
      <c r="L159" s="3">
        <v>5</v>
      </c>
      <c r="M159" s="3" t="s">
        <v>40</v>
      </c>
      <c r="N159" s="3">
        <v>1</v>
      </c>
      <c r="O159" s="3" t="s">
        <v>67</v>
      </c>
      <c r="Q159" s="3">
        <v>17</v>
      </c>
      <c r="S159" s="12"/>
      <c r="T159" s="12">
        <v>2002</v>
      </c>
      <c r="U159" s="12"/>
      <c r="V159" s="12"/>
      <c r="W159" s="12"/>
      <c r="X159" s="12"/>
      <c r="Y159" s="12"/>
      <c r="Z159" s="13" t="s">
        <v>49</v>
      </c>
      <c r="AA159" s="18">
        <v>146.99</v>
      </c>
      <c r="AB159" s="18"/>
      <c r="AC159" s="15"/>
      <c r="AD159" s="16">
        <f>IFERROR(VLOOKUP(B159,ERP!D:AA,20,0),VLOOKUP(AH159,ERP!D:AF,20,0))</f>
        <v>1</v>
      </c>
      <c r="AE159" s="16" t="str">
        <f>IFERROR(VLOOKUP(B159,ERP!D:AA,22,0),VLOOKUP(AH159,ERP!D:AF,22,0))</f>
        <v>02BN</v>
      </c>
      <c r="AF159" s="16">
        <f>IFERROR(VLOOKUP(B159,ERP!D:AA,24,0),VLOOKUP(AH159,ERP!D:AF,24,0))</f>
        <v>1</v>
      </c>
      <c r="AG159" s="16" t="s">
        <v>44</v>
      </c>
      <c r="AH159" s="16" t="str">
        <f>IFERROR(VLOOKUP(AG159,ERP!A:D,4,0),"")</f>
        <v/>
      </c>
      <c r="AI159" s="17"/>
      <c r="AJ159" s="17"/>
      <c r="AK159" s="17"/>
    </row>
    <row r="160" spans="1:37" ht="15.75" customHeight="1" x14ac:dyDescent="0.2">
      <c r="A160" s="10" t="str">
        <f>IFERROR(IF(VLOOKUP(B160,ERP!D:D,1,0)=B160,"Rapproché","Non rapproché"),"Non rapproché")</f>
        <v>Rapproché</v>
      </c>
      <c r="B160" s="10">
        <f>IFERROR(VLOOKUP(F160,ERP!A:D,4,0),VLOOKUP(F160,ERP!B:D,3,0))</f>
        <v>144349</v>
      </c>
      <c r="C160" s="3">
        <v>75</v>
      </c>
      <c r="D160" s="3" t="s">
        <v>37</v>
      </c>
      <c r="E160" s="11">
        <v>75102</v>
      </c>
      <c r="F160" s="3">
        <v>1020402391</v>
      </c>
      <c r="G160" s="3" t="s">
        <v>66</v>
      </c>
      <c r="H160" s="3" t="s">
        <v>45</v>
      </c>
      <c r="I160" s="3">
        <v>28</v>
      </c>
      <c r="J160" s="3">
        <v>74</v>
      </c>
      <c r="K160" s="3">
        <v>3001</v>
      </c>
      <c r="L160" s="3">
        <v>5</v>
      </c>
      <c r="M160" s="3" t="s">
        <v>40</v>
      </c>
      <c r="N160" s="3">
        <v>1</v>
      </c>
      <c r="O160" s="3" t="s">
        <v>67</v>
      </c>
      <c r="Q160" s="3">
        <v>17</v>
      </c>
      <c r="S160" s="12"/>
      <c r="T160" s="12">
        <v>2002</v>
      </c>
      <c r="U160" s="12"/>
      <c r="V160" s="12"/>
      <c r="W160" s="12"/>
      <c r="X160" s="12"/>
      <c r="Y160" s="12"/>
      <c r="Z160" s="13" t="s">
        <v>49</v>
      </c>
      <c r="AA160" s="18">
        <v>148.91999999999999</v>
      </c>
      <c r="AB160" s="18"/>
      <c r="AC160" s="15"/>
      <c r="AD160" s="16">
        <f>IFERROR(VLOOKUP(B160,ERP!D:AA,20,0),VLOOKUP(AH160,ERP!D:AF,20,0))</f>
        <v>1</v>
      </c>
      <c r="AE160" s="16" t="str">
        <f>IFERROR(VLOOKUP(B160,ERP!D:AA,22,0),VLOOKUP(AH160,ERP!D:AF,22,0))</f>
        <v>02BN</v>
      </c>
      <c r="AF160" s="16">
        <f>IFERROR(VLOOKUP(B160,ERP!D:AA,24,0),VLOOKUP(AH160,ERP!D:AF,24,0))</f>
        <v>1</v>
      </c>
      <c r="AG160" s="16" t="s">
        <v>44</v>
      </c>
      <c r="AH160" s="16" t="str">
        <f>IFERROR(VLOOKUP(AG160,ERP!A:D,4,0),"")</f>
        <v/>
      </c>
      <c r="AI160" s="17"/>
      <c r="AJ160" s="17"/>
      <c r="AK160" s="17"/>
    </row>
    <row r="161" spans="1:37" ht="15.75" customHeight="1" x14ac:dyDescent="0.2">
      <c r="A161" s="10" t="str">
        <f>IFERROR(IF(VLOOKUP(B161,ERP!D:D,1,0)=B161,"Rapproché","Non rapproché"),"Non rapproché")</f>
        <v>Rapproché</v>
      </c>
      <c r="B161" s="10">
        <f>IFERROR(VLOOKUP(F161,ERP!A:D,4,0),VLOOKUP(F161,ERP!B:D,3,0))</f>
        <v>144351</v>
      </c>
      <c r="C161" s="3">
        <v>75</v>
      </c>
      <c r="D161" s="3" t="s">
        <v>37</v>
      </c>
      <c r="E161" s="11">
        <v>75102</v>
      </c>
      <c r="F161" s="3">
        <v>1020402392</v>
      </c>
      <c r="G161" s="3" t="s">
        <v>66</v>
      </c>
      <c r="H161" s="3" t="s">
        <v>45</v>
      </c>
      <c r="I161" s="3">
        <v>38</v>
      </c>
      <c r="J161" s="3">
        <v>87</v>
      </c>
      <c r="K161" s="3">
        <v>4001</v>
      </c>
      <c r="L161" s="3">
        <v>5</v>
      </c>
      <c r="M161" s="3" t="s">
        <v>40</v>
      </c>
      <c r="N161" s="3">
        <v>1</v>
      </c>
      <c r="O161" s="3" t="s">
        <v>67</v>
      </c>
      <c r="Q161" s="3">
        <v>17</v>
      </c>
      <c r="S161" s="12"/>
      <c r="T161" s="12">
        <v>2002</v>
      </c>
      <c r="U161" s="12"/>
      <c r="V161" s="12"/>
      <c r="W161" s="12"/>
      <c r="X161" s="12"/>
      <c r="Y161" s="12"/>
      <c r="Z161" s="13" t="s">
        <v>49</v>
      </c>
      <c r="AA161" s="18">
        <v>175.31</v>
      </c>
      <c r="AB161" s="18"/>
      <c r="AC161" s="15"/>
      <c r="AD161" s="16">
        <f>IFERROR(VLOOKUP(B161,ERP!D:AA,20,0),VLOOKUP(AH161,ERP!D:AF,20,0))</f>
        <v>1</v>
      </c>
      <c r="AE161" s="16" t="str">
        <f>IFERROR(VLOOKUP(B161,ERP!D:AA,22,0),VLOOKUP(AH161,ERP!D:AF,22,0))</f>
        <v>02BN</v>
      </c>
      <c r="AF161" s="16">
        <f>IFERROR(VLOOKUP(B161,ERP!D:AA,24,0),VLOOKUP(AH161,ERP!D:AF,24,0))</f>
        <v>1</v>
      </c>
      <c r="AG161" s="16" t="s">
        <v>44</v>
      </c>
      <c r="AH161" s="16" t="str">
        <f>IFERROR(VLOOKUP(AG161,ERP!A:D,4,0),"")</f>
        <v/>
      </c>
      <c r="AI161" s="17"/>
      <c r="AJ161" s="17"/>
      <c r="AK161" s="17"/>
    </row>
    <row r="162" spans="1:37" ht="15.75" customHeight="1" x14ac:dyDescent="0.2">
      <c r="A162" s="10" t="str">
        <f>IFERROR(IF(VLOOKUP(B162,ERP!D:D,1,0)=B162,"Rapproché","Non rapproché"),"Non rapproché")</f>
        <v>Rapproché</v>
      </c>
      <c r="B162" s="10">
        <f>IFERROR(VLOOKUP(F162,ERP!A:D,4,0),VLOOKUP(F162,ERP!B:D,3,0))</f>
        <v>144352</v>
      </c>
      <c r="C162" s="3">
        <v>75</v>
      </c>
      <c r="D162" s="3" t="s">
        <v>37</v>
      </c>
      <c r="E162" s="11">
        <v>75102</v>
      </c>
      <c r="F162" s="3">
        <v>1020402393</v>
      </c>
      <c r="G162" s="3" t="s">
        <v>66</v>
      </c>
      <c r="H162" s="3" t="s">
        <v>45</v>
      </c>
      <c r="I162" s="3">
        <v>67</v>
      </c>
      <c r="J162" s="3">
        <v>118</v>
      </c>
      <c r="K162" s="3">
        <v>1001</v>
      </c>
      <c r="L162" s="3">
        <v>6</v>
      </c>
      <c r="M162" s="3" t="s">
        <v>40</v>
      </c>
      <c r="N162" s="3">
        <v>1</v>
      </c>
      <c r="O162" s="3" t="s">
        <v>67</v>
      </c>
      <c r="Q162" s="3">
        <v>17</v>
      </c>
      <c r="S162" s="12"/>
      <c r="T162" s="12">
        <v>2002</v>
      </c>
      <c r="U162" s="12"/>
      <c r="V162" s="12"/>
      <c r="W162" s="12"/>
      <c r="X162" s="12"/>
      <c r="Y162" s="12"/>
      <c r="Z162" s="13" t="s">
        <v>49</v>
      </c>
      <c r="AA162" s="18">
        <v>240.4</v>
      </c>
      <c r="AB162" s="18"/>
      <c r="AC162" s="15"/>
      <c r="AD162" s="16">
        <f>IFERROR(VLOOKUP(B162,ERP!D:AA,20,0),VLOOKUP(AH162,ERP!D:AF,20,0))</f>
        <v>1</v>
      </c>
      <c r="AE162" s="16" t="str">
        <f>IFERROR(VLOOKUP(B162,ERP!D:AA,22,0),VLOOKUP(AH162,ERP!D:AF,22,0))</f>
        <v>02BN</v>
      </c>
      <c r="AF162" s="16">
        <f>IFERROR(VLOOKUP(B162,ERP!D:AA,24,0),VLOOKUP(AH162,ERP!D:AF,24,0))</f>
        <v>1</v>
      </c>
      <c r="AG162" s="16" t="s">
        <v>44</v>
      </c>
      <c r="AH162" s="16" t="str">
        <f>IFERROR(VLOOKUP(AG162,ERP!A:D,4,0),"")</f>
        <v/>
      </c>
      <c r="AI162" s="17"/>
      <c r="AJ162" s="17"/>
      <c r="AK162" s="17"/>
    </row>
    <row r="163" spans="1:37" ht="15.75" customHeight="1" x14ac:dyDescent="0.2">
      <c r="A163" s="10" t="str">
        <f>IFERROR(IF(VLOOKUP(B163,ERP!D:D,1,0)=B163,"Rapproché","Non rapproché"),"Non rapproché")</f>
        <v>Rapproché</v>
      </c>
      <c r="B163" s="10">
        <f>IFERROR(VLOOKUP(F163,ERP!A:D,4,0),VLOOKUP(F163,ERP!B:D,3,0))</f>
        <v>144353</v>
      </c>
      <c r="C163" s="3">
        <v>75</v>
      </c>
      <c r="D163" s="3" t="s">
        <v>37</v>
      </c>
      <c r="E163" s="11">
        <v>75102</v>
      </c>
      <c r="F163" s="3">
        <v>1020402394</v>
      </c>
      <c r="G163" s="3" t="s">
        <v>66</v>
      </c>
      <c r="H163" s="3" t="s">
        <v>45</v>
      </c>
      <c r="I163" s="3">
        <v>26</v>
      </c>
      <c r="J163" s="3">
        <v>68</v>
      </c>
      <c r="K163" s="3">
        <v>2001</v>
      </c>
      <c r="L163" s="3">
        <v>6</v>
      </c>
      <c r="M163" s="3" t="s">
        <v>40</v>
      </c>
      <c r="N163" s="3">
        <v>1</v>
      </c>
      <c r="O163" s="3" t="s">
        <v>67</v>
      </c>
      <c r="Q163" s="3">
        <v>17</v>
      </c>
      <c r="S163" s="12"/>
      <c r="T163" s="12">
        <v>2002</v>
      </c>
      <c r="U163" s="12"/>
      <c r="V163" s="12"/>
      <c r="W163" s="12"/>
      <c r="X163" s="12"/>
      <c r="Y163" s="12"/>
      <c r="Z163" s="13" t="s">
        <v>49</v>
      </c>
      <c r="AA163" s="18">
        <v>138.49</v>
      </c>
      <c r="AB163" s="18"/>
      <c r="AC163" s="15"/>
      <c r="AD163" s="16">
        <f>IFERROR(VLOOKUP(B163,ERP!D:AA,20,0),VLOOKUP(AH163,ERP!D:AF,20,0))</f>
        <v>1</v>
      </c>
      <c r="AE163" s="16" t="str">
        <f>IFERROR(VLOOKUP(B163,ERP!D:AA,22,0),VLOOKUP(AH163,ERP!D:AF,22,0))</f>
        <v>02BN</v>
      </c>
      <c r="AF163" s="16">
        <f>IFERROR(VLOOKUP(B163,ERP!D:AA,24,0),VLOOKUP(AH163,ERP!D:AF,24,0))</f>
        <v>1</v>
      </c>
      <c r="AG163" s="16" t="s">
        <v>44</v>
      </c>
      <c r="AH163" s="16" t="str">
        <f>IFERROR(VLOOKUP(AG163,ERP!A:D,4,0),"")</f>
        <v/>
      </c>
      <c r="AI163" s="17"/>
      <c r="AJ163" s="17"/>
      <c r="AK163" s="17"/>
    </row>
    <row r="164" spans="1:37" ht="15.75" customHeight="1" x14ac:dyDescent="0.2">
      <c r="A164" s="10" t="str">
        <f>IFERROR(IF(VLOOKUP(B164,ERP!D:D,1,0)=B164,"Rapproché","Non rapproché"),"Non rapproché")</f>
        <v>Rapproché</v>
      </c>
      <c r="B164" s="10">
        <f>IFERROR(VLOOKUP(F164,ERP!A:D,4,0),VLOOKUP(F164,ERP!B:D,3,0))</f>
        <v>144354</v>
      </c>
      <c r="C164" s="3">
        <v>75</v>
      </c>
      <c r="D164" s="3" t="s">
        <v>37</v>
      </c>
      <c r="E164" s="11">
        <v>75102</v>
      </c>
      <c r="F164" s="3">
        <v>1020402395</v>
      </c>
      <c r="G164" s="3" t="s">
        <v>66</v>
      </c>
      <c r="H164" s="3" t="s">
        <v>45</v>
      </c>
      <c r="I164" s="3">
        <v>48</v>
      </c>
      <c r="J164" s="3">
        <v>96</v>
      </c>
      <c r="K164" s="3">
        <v>3001</v>
      </c>
      <c r="L164" s="3">
        <v>6</v>
      </c>
      <c r="M164" s="3" t="s">
        <v>40</v>
      </c>
      <c r="N164" s="3">
        <v>1</v>
      </c>
      <c r="O164" s="3" t="s">
        <v>67</v>
      </c>
      <c r="Q164" s="3">
        <v>17</v>
      </c>
      <c r="S164" s="12"/>
      <c r="T164" s="12">
        <v>2002</v>
      </c>
      <c r="U164" s="12"/>
      <c r="V164" s="12"/>
      <c r="W164" s="12"/>
      <c r="X164" s="12"/>
      <c r="Y164" s="12"/>
      <c r="Z164" s="13" t="s">
        <v>49</v>
      </c>
      <c r="AA164" s="18">
        <v>195.74</v>
      </c>
      <c r="AB164" s="18"/>
      <c r="AC164" s="15"/>
      <c r="AD164" s="16">
        <f>IFERROR(VLOOKUP(B164,ERP!D:AA,20,0),VLOOKUP(AH164,ERP!D:AF,20,0))</f>
        <v>1</v>
      </c>
      <c r="AE164" s="16" t="str">
        <f>IFERROR(VLOOKUP(B164,ERP!D:AA,22,0),VLOOKUP(AH164,ERP!D:AF,22,0))</f>
        <v>02BN</v>
      </c>
      <c r="AF164" s="16">
        <f>IFERROR(VLOOKUP(B164,ERP!D:AA,24,0),VLOOKUP(AH164,ERP!D:AF,24,0))</f>
        <v>1</v>
      </c>
      <c r="AG164" s="16" t="s">
        <v>44</v>
      </c>
      <c r="AH164" s="16" t="str">
        <f>IFERROR(VLOOKUP(AG164,ERP!A:D,4,0),"")</f>
        <v/>
      </c>
      <c r="AI164" s="17"/>
      <c r="AJ164" s="17"/>
      <c r="AK164" s="17"/>
    </row>
    <row r="165" spans="1:37" ht="15.75" customHeight="1" x14ac:dyDescent="0.2">
      <c r="A165" s="10" t="str">
        <f>IFERROR(IF(VLOOKUP(B165,ERP!D:D,1,0)=B165,"Rapproché","Non rapproché"),"Non rapproché")</f>
        <v>Rapproché</v>
      </c>
      <c r="B165" s="10">
        <f>IFERROR(VLOOKUP(F165,ERP!A:D,4,0),VLOOKUP(F165,ERP!B:D,3,0))</f>
        <v>148743</v>
      </c>
      <c r="C165" s="3">
        <v>75</v>
      </c>
      <c r="D165" s="3" t="s">
        <v>37</v>
      </c>
      <c r="E165" s="11">
        <v>75102</v>
      </c>
      <c r="F165" s="3">
        <v>1020402457</v>
      </c>
      <c r="G165" s="3" t="s">
        <v>66</v>
      </c>
      <c r="H165" s="3" t="s">
        <v>39</v>
      </c>
      <c r="J165" s="3">
        <v>230</v>
      </c>
      <c r="K165" s="3">
        <v>1001</v>
      </c>
      <c r="L165" s="3">
        <v>0</v>
      </c>
      <c r="M165" s="3" t="s">
        <v>40</v>
      </c>
      <c r="N165" s="3">
        <v>1</v>
      </c>
      <c r="O165" s="3" t="s">
        <v>67</v>
      </c>
      <c r="Q165" s="3">
        <v>17</v>
      </c>
      <c r="S165" s="12" t="s">
        <v>42</v>
      </c>
      <c r="T165" s="12">
        <v>2003</v>
      </c>
      <c r="U165" s="12">
        <v>190</v>
      </c>
      <c r="V165" s="12">
        <v>80</v>
      </c>
      <c r="W165" s="12">
        <v>0</v>
      </c>
      <c r="X165" s="12">
        <v>0</v>
      </c>
      <c r="Y165" s="12">
        <v>0</v>
      </c>
      <c r="Z165" s="13" t="s">
        <v>49</v>
      </c>
      <c r="AA165" s="18">
        <v>1139.94</v>
      </c>
      <c r="AB165" s="18"/>
      <c r="AC165" s="15"/>
      <c r="AD165" s="16">
        <f>IFERROR(VLOOKUP(B165,ERP!D:AA,20,0),VLOOKUP(AH165,ERP!D:AF,20,0))</f>
        <v>1</v>
      </c>
      <c r="AE165" s="16" t="str">
        <f>IFERROR(VLOOKUP(B165,ERP!D:AA,22,0),VLOOKUP(AH165,ERP!D:AF,22,0))</f>
        <v>02BN</v>
      </c>
      <c r="AF165" s="16">
        <f>IFERROR(VLOOKUP(B165,ERP!D:AA,24,0),VLOOKUP(AH165,ERP!D:AF,24,0))</f>
        <v>1</v>
      </c>
      <c r="AG165" s="16" t="s">
        <v>44</v>
      </c>
      <c r="AH165" s="16" t="str">
        <f>IFERROR(VLOOKUP(AG165,ERP!A:D,4,0),"")</f>
        <v/>
      </c>
      <c r="AI165" s="17"/>
      <c r="AJ165" s="17"/>
      <c r="AK165" s="17"/>
    </row>
    <row r="166" spans="1:37" ht="15.75" customHeight="1" x14ac:dyDescent="0.2">
      <c r="A166" s="10" t="str">
        <f>IFERROR(IF(VLOOKUP(B166,ERP!D:D,1,0)=B166,"Rapproché","Non rapproché"),"Non rapproché")</f>
        <v>Rapproché</v>
      </c>
      <c r="B166" s="10">
        <f>IFERROR(VLOOKUP(F166,ERP!A:D,4,0),VLOOKUP(F166,ERP!B:D,3,0))</f>
        <v>144339</v>
      </c>
      <c r="C166" s="3">
        <v>75</v>
      </c>
      <c r="D166" s="3" t="s">
        <v>37</v>
      </c>
      <c r="E166" s="11">
        <v>75102</v>
      </c>
      <c r="F166" s="3">
        <v>1020934873</v>
      </c>
      <c r="G166" s="3" t="s">
        <v>66</v>
      </c>
      <c r="H166" s="3" t="s">
        <v>68</v>
      </c>
      <c r="J166" s="3">
        <v>3</v>
      </c>
      <c r="K166" s="3">
        <v>2002</v>
      </c>
      <c r="L166" s="3">
        <v>2</v>
      </c>
      <c r="M166" s="3" t="s">
        <v>40</v>
      </c>
      <c r="N166" s="3">
        <v>1</v>
      </c>
      <c r="O166" s="3" t="s">
        <v>67</v>
      </c>
      <c r="Q166" s="3">
        <v>17</v>
      </c>
      <c r="R166" s="3" t="s">
        <v>54</v>
      </c>
      <c r="S166" s="21"/>
      <c r="T166" s="21">
        <v>2002</v>
      </c>
      <c r="U166" s="21"/>
      <c r="V166" s="21"/>
      <c r="W166" s="21"/>
      <c r="X166" s="21"/>
      <c r="Y166" s="21"/>
      <c r="Z166" s="13" t="s">
        <v>49</v>
      </c>
      <c r="AA166" s="23">
        <v>6.15</v>
      </c>
      <c r="AB166" s="23"/>
      <c r="AC166" s="22"/>
      <c r="AD166" s="16">
        <f>IFERROR(VLOOKUP(B166,ERP!D:AA,20,0),VLOOKUP(AH166,ERP!D:AF,20,0))</f>
        <v>1</v>
      </c>
      <c r="AE166" s="16" t="str">
        <f>IFERROR(VLOOKUP(B166,ERP!D:AA,22,0),VLOOKUP(AH166,ERP!D:AF,22,0))</f>
        <v>02BN</v>
      </c>
      <c r="AF166" s="16">
        <f>IFERROR(VLOOKUP(B166,ERP!D:AA,24,0),VLOOKUP(AH166,ERP!D:AF,24,0))</f>
        <v>1</v>
      </c>
      <c r="AG166" s="16">
        <v>1020402381</v>
      </c>
      <c r="AH166" s="16">
        <f>IFERROR(VLOOKUP(AG166,ERP!A:D,4,0),"")</f>
        <v>144339</v>
      </c>
      <c r="AI166" s="17"/>
      <c r="AJ166" s="17"/>
      <c r="AK166" s="17"/>
    </row>
    <row r="167" spans="1:37" ht="15.75" customHeight="1" x14ac:dyDescent="0.2">
      <c r="A167" s="10" t="str">
        <f>IFERROR(IF(VLOOKUP(B167,ERP!D:D,1,0)=B167,"Rapproché","Non rapproché"),"Non rapproché")</f>
        <v>Rapproché</v>
      </c>
      <c r="B167" s="10">
        <f>IFERROR(VLOOKUP(F167,ERP!A:D,4,0),VLOOKUP(F167,ERP!B:D,3,0))</f>
        <v>144338</v>
      </c>
      <c r="C167" s="3">
        <v>75</v>
      </c>
      <c r="D167" s="3" t="s">
        <v>37</v>
      </c>
      <c r="E167" s="11">
        <v>75102</v>
      </c>
      <c r="F167" s="3">
        <v>1021008705</v>
      </c>
      <c r="G167" s="3" t="s">
        <v>66</v>
      </c>
      <c r="H167" s="3" t="s">
        <v>68</v>
      </c>
      <c r="J167" s="3">
        <v>4</v>
      </c>
      <c r="K167" s="3">
        <v>1002</v>
      </c>
      <c r="L167" s="3">
        <v>2</v>
      </c>
      <c r="M167" s="3" t="s">
        <v>40</v>
      </c>
      <c r="N167" s="3">
        <v>1</v>
      </c>
      <c r="O167" s="3" t="s">
        <v>67</v>
      </c>
      <c r="Q167" s="3">
        <v>17</v>
      </c>
      <c r="R167" s="3" t="s">
        <v>54</v>
      </c>
      <c r="S167" s="21"/>
      <c r="T167" s="21">
        <v>2002</v>
      </c>
      <c r="U167" s="21"/>
      <c r="V167" s="21"/>
      <c r="W167" s="21"/>
      <c r="X167" s="21"/>
      <c r="Y167" s="21"/>
      <c r="Z167" s="13" t="s">
        <v>49</v>
      </c>
      <c r="AA167" s="23">
        <v>8.14</v>
      </c>
      <c r="AB167" s="23"/>
      <c r="AC167" s="22"/>
      <c r="AD167" s="16">
        <f>IFERROR(VLOOKUP(B167,ERP!D:AA,20,0),VLOOKUP(AH167,ERP!D:AF,20,0))</f>
        <v>1</v>
      </c>
      <c r="AE167" s="16" t="str">
        <f>IFERROR(VLOOKUP(B167,ERP!D:AA,22,0),VLOOKUP(AH167,ERP!D:AF,22,0))</f>
        <v>02BN</v>
      </c>
      <c r="AF167" s="16">
        <f>IFERROR(VLOOKUP(B167,ERP!D:AA,24,0),VLOOKUP(AH167,ERP!D:AF,24,0))</f>
        <v>1</v>
      </c>
      <c r="AG167" s="16">
        <v>1020402380</v>
      </c>
      <c r="AH167" s="16">
        <f>IFERROR(VLOOKUP(AG167,ERP!A:D,4,0),"")</f>
        <v>144338</v>
      </c>
      <c r="AI167" s="17"/>
      <c r="AJ167" s="17"/>
      <c r="AK167" s="17"/>
    </row>
    <row r="168" spans="1:37" ht="15.75" customHeight="1" x14ac:dyDescent="0.2">
      <c r="A168" s="10" t="str">
        <f>IFERROR(IF(VLOOKUP(B168,ERP!D:D,1,0)=B168,"Rapproché","Non rapproché"),"Non rapproché")</f>
        <v>Rapproché</v>
      </c>
      <c r="B168" s="10">
        <f>IFERROR(VLOOKUP(F168,ERP!A:D,4,0),VLOOKUP(F168,ERP!B:D,3,0))</f>
        <v>144346</v>
      </c>
      <c r="C168" s="3">
        <v>75</v>
      </c>
      <c r="D168" s="3" t="s">
        <v>37</v>
      </c>
      <c r="E168" s="11">
        <v>75102</v>
      </c>
      <c r="F168" s="3">
        <v>1021039901</v>
      </c>
      <c r="G168" s="3" t="s">
        <v>66</v>
      </c>
      <c r="H168" s="3" t="s">
        <v>68</v>
      </c>
      <c r="J168" s="3">
        <v>2</v>
      </c>
      <c r="K168" s="3">
        <v>3002</v>
      </c>
      <c r="L168" s="3">
        <v>4</v>
      </c>
      <c r="M168" s="3" t="s">
        <v>40</v>
      </c>
      <c r="N168" s="3">
        <v>1</v>
      </c>
      <c r="O168" s="3" t="s">
        <v>67</v>
      </c>
      <c r="Q168" s="3">
        <v>17</v>
      </c>
      <c r="R168" s="3" t="s">
        <v>54</v>
      </c>
      <c r="S168" s="21"/>
      <c r="T168" s="21">
        <v>2002</v>
      </c>
      <c r="U168" s="21"/>
      <c r="V168" s="21"/>
      <c r="W168" s="21"/>
      <c r="X168" s="21"/>
      <c r="Y168" s="21"/>
      <c r="Z168" s="13" t="s">
        <v>49</v>
      </c>
      <c r="AA168" s="23">
        <v>4.0999999999999996</v>
      </c>
      <c r="AB168" s="23"/>
      <c r="AC168" s="22"/>
      <c r="AD168" s="16">
        <f>IFERROR(VLOOKUP(B168,ERP!D:AA,20,0),VLOOKUP(AH168,ERP!D:AF,20,0))</f>
        <v>1</v>
      </c>
      <c r="AE168" s="16" t="str">
        <f>IFERROR(VLOOKUP(B168,ERP!D:AA,22,0),VLOOKUP(AH168,ERP!D:AF,22,0))</f>
        <v>02BN</v>
      </c>
      <c r="AF168" s="16">
        <f>IFERROR(VLOOKUP(B168,ERP!D:AA,24,0),VLOOKUP(AH168,ERP!D:AF,24,0))</f>
        <v>1</v>
      </c>
      <c r="AG168" s="16">
        <v>1020402388</v>
      </c>
      <c r="AH168" s="16">
        <f>IFERROR(VLOOKUP(AG168,ERP!A:D,4,0),"")</f>
        <v>144346</v>
      </c>
      <c r="AI168" s="17"/>
      <c r="AJ168" s="17"/>
      <c r="AK168" s="17"/>
    </row>
    <row r="169" spans="1:37" ht="15.75" customHeight="1" x14ac:dyDescent="0.2">
      <c r="A169" s="10" t="str">
        <f>IFERROR(IF(VLOOKUP(B169,ERP!D:D,1,0)=B169,"Rapproché","Non rapproché"),"Non rapproché")</f>
        <v>Rapproché</v>
      </c>
      <c r="B169" s="10">
        <f>IFERROR(VLOOKUP(F169,ERP!A:D,4,0),VLOOKUP(F169,ERP!B:D,3,0))</f>
        <v>144336</v>
      </c>
      <c r="C169" s="3">
        <v>75</v>
      </c>
      <c r="D169" s="3" t="s">
        <v>37</v>
      </c>
      <c r="E169" s="11">
        <v>75102</v>
      </c>
      <c r="F169" s="3">
        <v>1021050527</v>
      </c>
      <c r="G169" s="3" t="s">
        <v>66</v>
      </c>
      <c r="H169" s="3" t="s">
        <v>68</v>
      </c>
      <c r="J169" s="3">
        <v>2</v>
      </c>
      <c r="K169" s="3">
        <v>2002</v>
      </c>
      <c r="L169" s="3">
        <v>1</v>
      </c>
      <c r="M169" s="3" t="s">
        <v>40</v>
      </c>
      <c r="N169" s="3">
        <v>1</v>
      </c>
      <c r="O169" s="3" t="s">
        <v>67</v>
      </c>
      <c r="Q169" s="3">
        <v>17</v>
      </c>
      <c r="R169" s="3" t="s">
        <v>54</v>
      </c>
      <c r="S169" s="21"/>
      <c r="T169" s="21">
        <v>2002</v>
      </c>
      <c r="U169" s="21"/>
      <c r="V169" s="21"/>
      <c r="W169" s="21"/>
      <c r="X169" s="21"/>
      <c r="Y169" s="21"/>
      <c r="Z169" s="13" t="s">
        <v>49</v>
      </c>
      <c r="AA169" s="23">
        <v>4.0999999999999996</v>
      </c>
      <c r="AB169" s="23"/>
      <c r="AC169" s="22"/>
      <c r="AD169" s="16">
        <f>IFERROR(VLOOKUP(B169,ERP!D:AA,20,0),VLOOKUP(AH169,ERP!D:AF,20,0))</f>
        <v>1</v>
      </c>
      <c r="AE169" s="16" t="str">
        <f>IFERROR(VLOOKUP(B169,ERP!D:AA,22,0),VLOOKUP(AH169,ERP!D:AF,22,0))</f>
        <v>02BN</v>
      </c>
      <c r="AF169" s="16">
        <f>IFERROR(VLOOKUP(B169,ERP!D:AA,24,0),VLOOKUP(AH169,ERP!D:AF,24,0))</f>
        <v>1</v>
      </c>
      <c r="AG169" s="16">
        <v>1020402378</v>
      </c>
      <c r="AH169" s="16">
        <f>IFERROR(VLOOKUP(AG169,ERP!A:D,4,0),"")</f>
        <v>144336</v>
      </c>
      <c r="AI169" s="17"/>
      <c r="AJ169" s="17"/>
      <c r="AK169" s="17"/>
    </row>
    <row r="170" spans="1:37" ht="15.75" customHeight="1" x14ac:dyDescent="0.2">
      <c r="A170" s="10" t="str">
        <f>IFERROR(IF(VLOOKUP(B170,ERP!D:D,1,0)=B170,"Rapproché","Non rapproché"),"Non rapproché")</f>
        <v>Rapproché</v>
      </c>
      <c r="B170" s="10">
        <f>IFERROR(VLOOKUP(F170,ERP!A:D,4,0),VLOOKUP(F170,ERP!B:D,3,0))</f>
        <v>144341</v>
      </c>
      <c r="C170" s="3">
        <v>75</v>
      </c>
      <c r="D170" s="3" t="s">
        <v>37</v>
      </c>
      <c r="E170" s="11">
        <v>75102</v>
      </c>
      <c r="F170" s="3">
        <v>1021205912</v>
      </c>
      <c r="G170" s="3" t="s">
        <v>66</v>
      </c>
      <c r="H170" s="3" t="s">
        <v>68</v>
      </c>
      <c r="J170" s="3">
        <v>3</v>
      </c>
      <c r="K170" s="3">
        <v>1002</v>
      </c>
      <c r="L170" s="3">
        <v>3</v>
      </c>
      <c r="M170" s="3" t="s">
        <v>40</v>
      </c>
      <c r="N170" s="3">
        <v>1</v>
      </c>
      <c r="O170" s="3" t="s">
        <v>67</v>
      </c>
      <c r="Q170" s="3">
        <v>17</v>
      </c>
      <c r="R170" s="3" t="s">
        <v>54</v>
      </c>
      <c r="S170" s="21"/>
      <c r="T170" s="21">
        <v>2002</v>
      </c>
      <c r="U170" s="21"/>
      <c r="V170" s="21"/>
      <c r="W170" s="21"/>
      <c r="X170" s="21"/>
      <c r="Y170" s="21"/>
      <c r="Z170" s="13" t="s">
        <v>49</v>
      </c>
      <c r="AA170" s="23">
        <v>6.14</v>
      </c>
      <c r="AB170" s="23"/>
      <c r="AC170" s="22"/>
      <c r="AD170" s="16">
        <f>IFERROR(VLOOKUP(B170,ERP!D:AA,20,0),VLOOKUP(AH170,ERP!D:AF,20,0))</f>
        <v>1</v>
      </c>
      <c r="AE170" s="16" t="str">
        <f>IFERROR(VLOOKUP(B170,ERP!D:AA,22,0),VLOOKUP(AH170,ERP!D:AF,22,0))</f>
        <v>02BN</v>
      </c>
      <c r="AF170" s="16">
        <f>IFERROR(VLOOKUP(B170,ERP!D:AA,24,0),VLOOKUP(AH170,ERP!D:AF,24,0))</f>
        <v>1</v>
      </c>
      <c r="AG170" s="16">
        <v>1020402383</v>
      </c>
      <c r="AH170" s="16">
        <f>IFERROR(VLOOKUP(AG170,ERP!A:D,4,0),"")</f>
        <v>144341</v>
      </c>
      <c r="AI170" s="17"/>
      <c r="AJ170" s="17"/>
      <c r="AK170" s="17"/>
    </row>
    <row r="171" spans="1:37" ht="15.75" customHeight="1" x14ac:dyDescent="0.2">
      <c r="A171" s="10" t="str">
        <f>IFERROR(IF(VLOOKUP(B171,ERP!D:D,1,0)=B171,"Rapproché","Non rapproché"),"Non rapproché")</f>
        <v>Rapproché</v>
      </c>
      <c r="B171" s="10">
        <f>IFERROR(VLOOKUP(F171,ERP!A:D,4,0),VLOOKUP(F171,ERP!B:D,3,0))</f>
        <v>144335</v>
      </c>
      <c r="C171" s="3">
        <v>75</v>
      </c>
      <c r="D171" s="3" t="s">
        <v>37</v>
      </c>
      <c r="E171" s="11">
        <v>75102</v>
      </c>
      <c r="F171" s="3">
        <v>1021220882</v>
      </c>
      <c r="G171" s="3" t="s">
        <v>66</v>
      </c>
      <c r="H171" s="3" t="s">
        <v>68</v>
      </c>
      <c r="J171" s="3">
        <v>3</v>
      </c>
      <c r="K171" s="3">
        <v>1002</v>
      </c>
      <c r="L171" s="3">
        <v>1</v>
      </c>
      <c r="M171" s="3" t="s">
        <v>40</v>
      </c>
      <c r="N171" s="3">
        <v>1</v>
      </c>
      <c r="O171" s="3" t="s">
        <v>67</v>
      </c>
      <c r="Q171" s="3">
        <v>17</v>
      </c>
      <c r="R171" s="3" t="s">
        <v>54</v>
      </c>
      <c r="S171" s="21"/>
      <c r="T171" s="21">
        <v>2002</v>
      </c>
      <c r="U171" s="21"/>
      <c r="V171" s="21"/>
      <c r="W171" s="21"/>
      <c r="X171" s="21"/>
      <c r="Y171" s="21"/>
      <c r="Z171" s="13" t="s">
        <v>49</v>
      </c>
      <c r="AA171" s="23">
        <v>6.15</v>
      </c>
      <c r="AB171" s="23"/>
      <c r="AC171" s="22"/>
      <c r="AD171" s="16">
        <f>IFERROR(VLOOKUP(B171,ERP!D:AA,20,0),VLOOKUP(AH171,ERP!D:AF,20,0))</f>
        <v>1</v>
      </c>
      <c r="AE171" s="16" t="str">
        <f>IFERROR(VLOOKUP(B171,ERP!D:AA,22,0),VLOOKUP(AH171,ERP!D:AF,22,0))</f>
        <v>02BN</v>
      </c>
      <c r="AF171" s="16">
        <f>IFERROR(VLOOKUP(B171,ERP!D:AA,24,0),VLOOKUP(AH171,ERP!D:AF,24,0))</f>
        <v>1</v>
      </c>
      <c r="AG171" s="16">
        <v>1020402377</v>
      </c>
      <c r="AH171" s="16">
        <f>IFERROR(VLOOKUP(AG171,ERP!A:D,4,0),"")</f>
        <v>144335</v>
      </c>
      <c r="AI171" s="17"/>
      <c r="AJ171" s="17"/>
      <c r="AK171" s="17"/>
    </row>
    <row r="172" spans="1:37" ht="15.75" customHeight="1" x14ac:dyDescent="0.2">
      <c r="A172" s="10" t="str">
        <f>IFERROR(IF(VLOOKUP(B172,ERP!D:D,1,0)=B172,"Rapproché","Non rapproché"),"Non rapproché")</f>
        <v>Rapproché</v>
      </c>
      <c r="B172" s="10">
        <f>IFERROR(VLOOKUP(F172,ERP!A:D,4,0),VLOOKUP(F172,ERP!B:D,3,0))</f>
        <v>144343</v>
      </c>
      <c r="C172" s="3">
        <v>75</v>
      </c>
      <c r="D172" s="3" t="s">
        <v>37</v>
      </c>
      <c r="E172" s="11">
        <v>75102</v>
      </c>
      <c r="F172" s="3">
        <v>1021231148</v>
      </c>
      <c r="G172" s="3" t="s">
        <v>66</v>
      </c>
      <c r="H172" s="3" t="s">
        <v>68</v>
      </c>
      <c r="J172" s="3">
        <v>3</v>
      </c>
      <c r="K172" s="3">
        <v>3002</v>
      </c>
      <c r="L172" s="3">
        <v>3</v>
      </c>
      <c r="M172" s="3" t="s">
        <v>40</v>
      </c>
      <c r="N172" s="3">
        <v>1</v>
      </c>
      <c r="O172" s="3" t="s">
        <v>67</v>
      </c>
      <c r="Q172" s="3">
        <v>17</v>
      </c>
      <c r="R172" s="3" t="s">
        <v>54</v>
      </c>
      <c r="S172" s="21"/>
      <c r="T172" s="21">
        <v>2002</v>
      </c>
      <c r="U172" s="21"/>
      <c r="V172" s="21"/>
      <c r="W172" s="21"/>
      <c r="X172" s="21"/>
      <c r="Y172" s="21"/>
      <c r="Z172" s="13" t="s">
        <v>49</v>
      </c>
      <c r="AA172" s="23">
        <v>6.15</v>
      </c>
      <c r="AB172" s="23"/>
      <c r="AC172" s="22"/>
      <c r="AD172" s="16">
        <f>IFERROR(VLOOKUP(B172,ERP!D:AA,20,0),VLOOKUP(AH172,ERP!D:AF,20,0))</f>
        <v>1</v>
      </c>
      <c r="AE172" s="16" t="str">
        <f>IFERROR(VLOOKUP(B172,ERP!D:AA,22,0),VLOOKUP(AH172,ERP!D:AF,22,0))</f>
        <v>02BN</v>
      </c>
      <c r="AF172" s="16">
        <f>IFERROR(VLOOKUP(B172,ERP!D:AA,24,0),VLOOKUP(AH172,ERP!D:AF,24,0))</f>
        <v>1</v>
      </c>
      <c r="AG172" s="16">
        <v>1020402385</v>
      </c>
      <c r="AH172" s="16">
        <f>IFERROR(VLOOKUP(AG172,ERP!A:D,4,0),"")</f>
        <v>144343</v>
      </c>
      <c r="AI172" s="17"/>
      <c r="AJ172" s="17"/>
      <c r="AK172" s="17"/>
    </row>
    <row r="173" spans="1:37" ht="15.75" customHeight="1" x14ac:dyDescent="0.2">
      <c r="A173" s="10" t="str">
        <f>IFERROR(IF(VLOOKUP(B173,ERP!D:D,1,0)=B173,"Rapproché","Non rapproché"),"Non rapproché")</f>
        <v>Rapproché</v>
      </c>
      <c r="B173" s="10">
        <f>IFERROR(VLOOKUP(F173,ERP!A:D,4,0),VLOOKUP(F173,ERP!B:D,3,0))</f>
        <v>144353</v>
      </c>
      <c r="C173" s="3">
        <v>75</v>
      </c>
      <c r="D173" s="3" t="s">
        <v>37</v>
      </c>
      <c r="E173" s="11">
        <v>75102</v>
      </c>
      <c r="F173" s="3">
        <v>1021290262</v>
      </c>
      <c r="G173" s="3" t="s">
        <v>66</v>
      </c>
      <c r="H173" s="3" t="s">
        <v>68</v>
      </c>
      <c r="J173" s="3">
        <v>3</v>
      </c>
      <c r="K173" s="3">
        <v>2002</v>
      </c>
      <c r="L173" s="3">
        <v>6</v>
      </c>
      <c r="M173" s="3" t="s">
        <v>40</v>
      </c>
      <c r="N173" s="3">
        <v>1</v>
      </c>
      <c r="O173" s="3" t="s">
        <v>67</v>
      </c>
      <c r="Q173" s="3">
        <v>17</v>
      </c>
      <c r="R173" s="3" t="s">
        <v>54</v>
      </c>
      <c r="S173" s="21"/>
      <c r="T173" s="21">
        <v>2002</v>
      </c>
      <c r="U173" s="21"/>
      <c r="V173" s="21"/>
      <c r="W173" s="21"/>
      <c r="X173" s="21"/>
      <c r="Y173" s="21"/>
      <c r="Z173" s="13" t="s">
        <v>49</v>
      </c>
      <c r="AA173" s="23">
        <v>6.15</v>
      </c>
      <c r="AB173" s="23"/>
      <c r="AC173" s="22"/>
      <c r="AD173" s="16">
        <f>IFERROR(VLOOKUP(B173,ERP!D:AA,20,0),VLOOKUP(AH173,ERP!D:AF,20,0))</f>
        <v>1</v>
      </c>
      <c r="AE173" s="16" t="str">
        <f>IFERROR(VLOOKUP(B173,ERP!D:AA,22,0),VLOOKUP(AH173,ERP!D:AF,22,0))</f>
        <v>02BN</v>
      </c>
      <c r="AF173" s="16">
        <f>IFERROR(VLOOKUP(B173,ERP!D:AA,24,0),VLOOKUP(AH173,ERP!D:AF,24,0))</f>
        <v>1</v>
      </c>
      <c r="AG173" s="16">
        <v>1020402394</v>
      </c>
      <c r="AH173" s="16">
        <f>IFERROR(VLOOKUP(AG173,ERP!A:D,4,0),"")</f>
        <v>144353</v>
      </c>
      <c r="AI173" s="17"/>
      <c r="AJ173" s="17"/>
      <c r="AK173" s="17"/>
    </row>
    <row r="174" spans="1:37" ht="15.75" customHeight="1" x14ac:dyDescent="0.2">
      <c r="A174" s="10" t="str">
        <f>IFERROR(IF(VLOOKUP(B174,ERP!D:D,1,0)=B174,"Rapproché","Non rapproché"),"Non rapproché")</f>
        <v>Rapproché</v>
      </c>
      <c r="B174" s="10">
        <f>IFERROR(VLOOKUP(F174,ERP!A:D,4,0),VLOOKUP(F174,ERP!B:D,3,0))</f>
        <v>144345</v>
      </c>
      <c r="C174" s="3">
        <v>75</v>
      </c>
      <c r="D174" s="3" t="s">
        <v>37</v>
      </c>
      <c r="E174" s="11">
        <v>75102</v>
      </c>
      <c r="F174" s="3">
        <v>1021312291</v>
      </c>
      <c r="G174" s="3" t="s">
        <v>66</v>
      </c>
      <c r="H174" s="3" t="s">
        <v>68</v>
      </c>
      <c r="J174" s="3">
        <v>2</v>
      </c>
      <c r="K174" s="3">
        <v>2002</v>
      </c>
      <c r="L174" s="3">
        <v>4</v>
      </c>
      <c r="M174" s="3" t="s">
        <v>40</v>
      </c>
      <c r="N174" s="3">
        <v>1</v>
      </c>
      <c r="O174" s="3" t="s">
        <v>67</v>
      </c>
      <c r="Q174" s="3">
        <v>17</v>
      </c>
      <c r="R174" s="3" t="s">
        <v>54</v>
      </c>
      <c r="S174" s="21"/>
      <c r="T174" s="21">
        <v>2002</v>
      </c>
      <c r="U174" s="21"/>
      <c r="V174" s="21"/>
      <c r="W174" s="21"/>
      <c r="X174" s="21"/>
      <c r="Y174" s="21"/>
      <c r="Z174" s="13" t="s">
        <v>49</v>
      </c>
      <c r="AA174" s="23">
        <v>4.0999999999999996</v>
      </c>
      <c r="AB174" s="23"/>
      <c r="AC174" s="22"/>
      <c r="AD174" s="16">
        <f>IFERROR(VLOOKUP(B174,ERP!D:AA,20,0),VLOOKUP(AH174,ERP!D:AF,20,0))</f>
        <v>1</v>
      </c>
      <c r="AE174" s="16" t="str">
        <f>IFERROR(VLOOKUP(B174,ERP!D:AA,22,0),VLOOKUP(AH174,ERP!D:AF,22,0))</f>
        <v>02BN</v>
      </c>
      <c r="AF174" s="16">
        <f>IFERROR(VLOOKUP(B174,ERP!D:AA,24,0),VLOOKUP(AH174,ERP!D:AF,24,0))</f>
        <v>1</v>
      </c>
      <c r="AG174" s="16">
        <v>1020402387</v>
      </c>
      <c r="AH174" s="16">
        <f>IFERROR(VLOOKUP(AG174,ERP!A:D,4,0),"")</f>
        <v>144345</v>
      </c>
      <c r="AI174" s="17"/>
      <c r="AJ174" s="17"/>
      <c r="AK174" s="17"/>
    </row>
    <row r="175" spans="1:37" ht="15.75" customHeight="1" x14ac:dyDescent="0.2">
      <c r="A175" s="10" t="str">
        <f>IFERROR(IF(VLOOKUP(B175,ERP!D:D,1,0)=B175,"Rapproché","Non rapproché"),"Non rapproché")</f>
        <v>Rapproché</v>
      </c>
      <c r="B175" s="10">
        <f>IFERROR(VLOOKUP(F175,ERP!A:D,4,0),VLOOKUP(F175,ERP!B:D,3,0))</f>
        <v>144348</v>
      </c>
      <c r="C175" s="3">
        <v>75</v>
      </c>
      <c r="D175" s="3" t="s">
        <v>37</v>
      </c>
      <c r="E175" s="11">
        <v>75102</v>
      </c>
      <c r="F175" s="3">
        <v>1021350791</v>
      </c>
      <c r="G175" s="3" t="s">
        <v>66</v>
      </c>
      <c r="H175" s="3" t="s">
        <v>68</v>
      </c>
      <c r="J175" s="3">
        <v>4</v>
      </c>
      <c r="K175" s="3">
        <v>2002</v>
      </c>
      <c r="L175" s="3">
        <v>5</v>
      </c>
      <c r="M175" s="3" t="s">
        <v>40</v>
      </c>
      <c r="N175" s="3">
        <v>1</v>
      </c>
      <c r="O175" s="3" t="s">
        <v>67</v>
      </c>
      <c r="Q175" s="3">
        <v>17</v>
      </c>
      <c r="R175" s="3" t="s">
        <v>54</v>
      </c>
      <c r="S175" s="21"/>
      <c r="T175" s="21">
        <v>2002</v>
      </c>
      <c r="U175" s="21"/>
      <c r="V175" s="21"/>
      <c r="W175" s="21"/>
      <c r="X175" s="21"/>
      <c r="Y175" s="21"/>
      <c r="Z175" s="13" t="s">
        <v>49</v>
      </c>
      <c r="AA175" s="23">
        <v>7.95</v>
      </c>
      <c r="AB175" s="23"/>
      <c r="AC175" s="22"/>
      <c r="AD175" s="16">
        <f>IFERROR(VLOOKUP(B175,ERP!D:AA,20,0),VLOOKUP(AH175,ERP!D:AF,20,0))</f>
        <v>1</v>
      </c>
      <c r="AE175" s="16" t="str">
        <f>IFERROR(VLOOKUP(B175,ERP!D:AA,22,0),VLOOKUP(AH175,ERP!D:AF,22,0))</f>
        <v>02BN</v>
      </c>
      <c r="AF175" s="16">
        <f>IFERROR(VLOOKUP(B175,ERP!D:AA,24,0),VLOOKUP(AH175,ERP!D:AF,24,0))</f>
        <v>1</v>
      </c>
      <c r="AG175" s="16">
        <v>1020402390</v>
      </c>
      <c r="AH175" s="16">
        <f>IFERROR(VLOOKUP(AG175,ERP!A:D,4,0),"")</f>
        <v>144348</v>
      </c>
      <c r="AI175" s="17"/>
      <c r="AJ175" s="17"/>
      <c r="AK175" s="17"/>
    </row>
    <row r="176" spans="1:37" ht="15.75" customHeight="1" x14ac:dyDescent="0.2">
      <c r="A176" s="10" t="str">
        <f>IFERROR(IF(VLOOKUP(B176,ERP!D:D,1,0)=B176,"Rapproché","Non rapproché"),"Non rapproché")</f>
        <v>Rapproché</v>
      </c>
      <c r="B176" s="10">
        <f>IFERROR(VLOOKUP(F176,ERP!A:D,4,0),VLOOKUP(F176,ERP!B:D,3,0))</f>
        <v>144351</v>
      </c>
      <c r="C176" s="3">
        <v>75</v>
      </c>
      <c r="D176" s="3" t="s">
        <v>37</v>
      </c>
      <c r="E176" s="11">
        <v>75102</v>
      </c>
      <c r="F176" s="3">
        <v>1021354360</v>
      </c>
      <c r="G176" s="3" t="s">
        <v>66</v>
      </c>
      <c r="H176" s="3" t="s">
        <v>68</v>
      </c>
      <c r="J176" s="3">
        <v>3</v>
      </c>
      <c r="K176" s="3">
        <v>4002</v>
      </c>
      <c r="L176" s="3">
        <v>5</v>
      </c>
      <c r="M176" s="3" t="s">
        <v>40</v>
      </c>
      <c r="N176" s="3">
        <v>1</v>
      </c>
      <c r="O176" s="3" t="s">
        <v>67</v>
      </c>
      <c r="Q176" s="3">
        <v>17</v>
      </c>
      <c r="R176" s="3" t="s">
        <v>54</v>
      </c>
      <c r="S176" s="21"/>
      <c r="T176" s="21">
        <v>2002</v>
      </c>
      <c r="U176" s="21"/>
      <c r="V176" s="21"/>
      <c r="W176" s="21"/>
      <c r="X176" s="21"/>
      <c r="Y176" s="21"/>
      <c r="Z176" s="13" t="s">
        <v>49</v>
      </c>
      <c r="AA176" s="23">
        <v>6.15</v>
      </c>
      <c r="AB176" s="23"/>
      <c r="AC176" s="22"/>
      <c r="AD176" s="16">
        <f>IFERROR(VLOOKUP(B176,ERP!D:AA,20,0),VLOOKUP(AH176,ERP!D:AF,20,0))</f>
        <v>1</v>
      </c>
      <c r="AE176" s="16" t="str">
        <f>IFERROR(VLOOKUP(B176,ERP!D:AA,22,0),VLOOKUP(AH176,ERP!D:AF,22,0))</f>
        <v>02BN</v>
      </c>
      <c r="AF176" s="16">
        <f>IFERROR(VLOOKUP(B176,ERP!D:AA,24,0),VLOOKUP(AH176,ERP!D:AF,24,0))</f>
        <v>1</v>
      </c>
      <c r="AG176" s="16">
        <v>1020402392</v>
      </c>
      <c r="AH176" s="16">
        <f>IFERROR(VLOOKUP(AG176,ERP!A:D,4,0),"")</f>
        <v>144351</v>
      </c>
      <c r="AI176" s="17"/>
      <c r="AJ176" s="17"/>
      <c r="AK176" s="17"/>
    </row>
    <row r="177" spans="1:37" ht="15.75" customHeight="1" x14ac:dyDescent="0.2">
      <c r="A177" s="10" t="str">
        <f>IFERROR(IF(VLOOKUP(B177,ERP!D:D,1,0)=B177,"Rapproché","Non rapproché"),"Non rapproché")</f>
        <v>Rapproché</v>
      </c>
      <c r="B177" s="10">
        <f>IFERROR(VLOOKUP(F177,ERP!A:D,4,0),VLOOKUP(F177,ERP!B:D,3,0))</f>
        <v>144347</v>
      </c>
      <c r="C177" s="3">
        <v>75</v>
      </c>
      <c r="D177" s="3" t="s">
        <v>37</v>
      </c>
      <c r="E177" s="11">
        <v>75102</v>
      </c>
      <c r="F177" s="3">
        <v>1021461365</v>
      </c>
      <c r="G177" s="3" t="s">
        <v>66</v>
      </c>
      <c r="H177" s="3" t="s">
        <v>68</v>
      </c>
      <c r="J177" s="3">
        <v>2</v>
      </c>
      <c r="K177" s="3">
        <v>1002</v>
      </c>
      <c r="L177" s="3">
        <v>5</v>
      </c>
      <c r="M177" s="3" t="s">
        <v>40</v>
      </c>
      <c r="N177" s="3">
        <v>1</v>
      </c>
      <c r="O177" s="3" t="s">
        <v>67</v>
      </c>
      <c r="Q177" s="3">
        <v>17</v>
      </c>
      <c r="R177" s="3" t="s">
        <v>54</v>
      </c>
      <c r="S177" s="21"/>
      <c r="T177" s="21">
        <v>2002</v>
      </c>
      <c r="U177" s="21"/>
      <c r="V177" s="21"/>
      <c r="W177" s="21"/>
      <c r="X177" s="21"/>
      <c r="Y177" s="21"/>
      <c r="Z177" s="13" t="s">
        <v>49</v>
      </c>
      <c r="AA177" s="23">
        <v>4.0999999999999996</v>
      </c>
      <c r="AB177" s="23"/>
      <c r="AC177" s="22"/>
      <c r="AD177" s="16">
        <f>IFERROR(VLOOKUP(B177,ERP!D:AA,20,0),VLOOKUP(AH177,ERP!D:AF,20,0))</f>
        <v>1</v>
      </c>
      <c r="AE177" s="16" t="str">
        <f>IFERROR(VLOOKUP(B177,ERP!D:AA,22,0),VLOOKUP(AH177,ERP!D:AF,22,0))</f>
        <v>02BN</v>
      </c>
      <c r="AF177" s="16">
        <f>IFERROR(VLOOKUP(B177,ERP!D:AA,24,0),VLOOKUP(AH177,ERP!D:AF,24,0))</f>
        <v>1</v>
      </c>
      <c r="AG177" s="16">
        <v>1020402389</v>
      </c>
      <c r="AH177" s="16">
        <f>IFERROR(VLOOKUP(AG177,ERP!A:D,4,0),"")</f>
        <v>144347</v>
      </c>
      <c r="AI177" s="17"/>
      <c r="AJ177" s="17"/>
      <c r="AK177" s="17"/>
    </row>
    <row r="178" spans="1:37" ht="15.75" customHeight="1" x14ac:dyDescent="0.2">
      <c r="A178" s="10" t="str">
        <f>IFERROR(IF(VLOOKUP(B178,ERP!D:D,1,0)=B178,"Rapproché","Non rapproché"),"Non rapproché")</f>
        <v>Rapproché</v>
      </c>
      <c r="B178" s="10">
        <f>IFERROR(VLOOKUP(F178,ERP!A:D,4,0),VLOOKUP(F178,ERP!B:D,3,0))</f>
        <v>144342</v>
      </c>
      <c r="C178" s="3">
        <v>75</v>
      </c>
      <c r="D178" s="3" t="s">
        <v>37</v>
      </c>
      <c r="E178" s="11">
        <v>75102</v>
      </c>
      <c r="F178" s="3">
        <v>1021603830</v>
      </c>
      <c r="G178" s="3" t="s">
        <v>66</v>
      </c>
      <c r="H178" s="3" t="s">
        <v>68</v>
      </c>
      <c r="J178" s="3">
        <v>3</v>
      </c>
      <c r="K178" s="3">
        <v>2002</v>
      </c>
      <c r="L178" s="3">
        <v>3</v>
      </c>
      <c r="M178" s="3" t="s">
        <v>40</v>
      </c>
      <c r="N178" s="3">
        <v>1</v>
      </c>
      <c r="O178" s="3" t="s">
        <v>67</v>
      </c>
      <c r="Q178" s="3">
        <v>17</v>
      </c>
      <c r="R178" s="3" t="s">
        <v>54</v>
      </c>
      <c r="S178" s="21"/>
      <c r="T178" s="21">
        <v>2002</v>
      </c>
      <c r="U178" s="21"/>
      <c r="V178" s="21"/>
      <c r="W178" s="21"/>
      <c r="X178" s="21"/>
      <c r="Y178" s="21"/>
      <c r="Z178" s="13" t="s">
        <v>49</v>
      </c>
      <c r="AA178" s="23">
        <v>6.14</v>
      </c>
      <c r="AB178" s="23"/>
      <c r="AC178" s="22"/>
      <c r="AD178" s="16">
        <f>IFERROR(VLOOKUP(B178,ERP!D:AA,20,0),VLOOKUP(AH178,ERP!D:AF,20,0))</f>
        <v>1</v>
      </c>
      <c r="AE178" s="16" t="str">
        <f>IFERROR(VLOOKUP(B178,ERP!D:AA,22,0),VLOOKUP(AH178,ERP!D:AF,22,0))</f>
        <v>02BN</v>
      </c>
      <c r="AF178" s="16">
        <f>IFERROR(VLOOKUP(B178,ERP!D:AA,24,0),VLOOKUP(AH178,ERP!D:AF,24,0))</f>
        <v>1</v>
      </c>
      <c r="AG178" s="16">
        <v>1020402384</v>
      </c>
      <c r="AH178" s="16">
        <f>IFERROR(VLOOKUP(AG178,ERP!A:D,4,0),"")</f>
        <v>144342</v>
      </c>
      <c r="AI178" s="17"/>
      <c r="AJ178" s="17"/>
      <c r="AK178" s="17"/>
    </row>
    <row r="179" spans="1:37" ht="15.75" customHeight="1" x14ac:dyDescent="0.2">
      <c r="A179" s="10" t="str">
        <f>IFERROR(IF(VLOOKUP(B179,ERP!D:D,1,0)=B179,"Rapproché","Non rapproché"),"Non rapproché")</f>
        <v>Rapproché</v>
      </c>
      <c r="B179" s="10">
        <f>IFERROR(VLOOKUP(F179,ERP!A:D,4,0),VLOOKUP(F179,ERP!B:D,3,0))</f>
        <v>144337</v>
      </c>
      <c r="C179" s="3">
        <v>75</v>
      </c>
      <c r="D179" s="3" t="s">
        <v>37</v>
      </c>
      <c r="E179" s="11">
        <v>75102</v>
      </c>
      <c r="F179" s="3">
        <v>1021618874</v>
      </c>
      <c r="G179" s="3" t="s">
        <v>66</v>
      </c>
      <c r="H179" s="3" t="s">
        <v>68</v>
      </c>
      <c r="J179" s="3">
        <v>2</v>
      </c>
      <c r="K179" s="3">
        <v>3002</v>
      </c>
      <c r="L179" s="3">
        <v>1</v>
      </c>
      <c r="M179" s="3" t="s">
        <v>40</v>
      </c>
      <c r="N179" s="3">
        <v>1</v>
      </c>
      <c r="O179" s="3" t="s">
        <v>67</v>
      </c>
      <c r="Q179" s="3">
        <v>17</v>
      </c>
      <c r="R179" s="3" t="s">
        <v>54</v>
      </c>
      <c r="S179" s="21"/>
      <c r="T179" s="21">
        <v>2002</v>
      </c>
      <c r="U179" s="21"/>
      <c r="V179" s="21"/>
      <c r="W179" s="21"/>
      <c r="X179" s="21"/>
      <c r="Y179" s="21"/>
      <c r="Z179" s="13" t="s">
        <v>49</v>
      </c>
      <c r="AA179" s="23">
        <v>4.0999999999999996</v>
      </c>
      <c r="AB179" s="23"/>
      <c r="AC179" s="22"/>
      <c r="AD179" s="16">
        <f>IFERROR(VLOOKUP(B179,ERP!D:AA,20,0),VLOOKUP(AH179,ERP!D:AF,20,0))</f>
        <v>1</v>
      </c>
      <c r="AE179" s="16" t="str">
        <f>IFERROR(VLOOKUP(B179,ERP!D:AA,22,0),VLOOKUP(AH179,ERP!D:AF,22,0))</f>
        <v>02BN</v>
      </c>
      <c r="AF179" s="16">
        <f>IFERROR(VLOOKUP(B179,ERP!D:AA,24,0),VLOOKUP(AH179,ERP!D:AF,24,0))</f>
        <v>1</v>
      </c>
      <c r="AG179" s="16">
        <v>1020402379</v>
      </c>
      <c r="AH179" s="16">
        <f>IFERROR(VLOOKUP(AG179,ERP!A:D,4,0),"")</f>
        <v>144337</v>
      </c>
      <c r="AI179" s="17"/>
      <c r="AJ179" s="17"/>
      <c r="AK179" s="17"/>
    </row>
    <row r="180" spans="1:37" ht="15.75" customHeight="1" x14ac:dyDescent="0.2">
      <c r="A180" s="10" t="str">
        <f>IFERROR(IF(VLOOKUP(B180,ERP!D:D,1,0)=B180,"Rapproché","Non rapproché"),"Non rapproché")</f>
        <v>Rapproché</v>
      </c>
      <c r="B180" s="10">
        <f>IFERROR(VLOOKUP(F180,ERP!A:D,4,0),VLOOKUP(F180,ERP!B:D,3,0))</f>
        <v>144349</v>
      </c>
      <c r="C180" s="3">
        <v>75</v>
      </c>
      <c r="D180" s="3" t="s">
        <v>37</v>
      </c>
      <c r="E180" s="11">
        <v>75102</v>
      </c>
      <c r="F180" s="3">
        <v>1021642305</v>
      </c>
      <c r="G180" s="3" t="s">
        <v>66</v>
      </c>
      <c r="H180" s="3" t="s">
        <v>68</v>
      </c>
      <c r="J180" s="3">
        <v>2</v>
      </c>
      <c r="K180" s="3">
        <v>3002</v>
      </c>
      <c r="L180" s="3">
        <v>5</v>
      </c>
      <c r="M180" s="3" t="s">
        <v>40</v>
      </c>
      <c r="N180" s="3">
        <v>1</v>
      </c>
      <c r="O180" s="3" t="s">
        <v>67</v>
      </c>
      <c r="Q180" s="3">
        <v>17</v>
      </c>
      <c r="R180" s="3" t="s">
        <v>54</v>
      </c>
      <c r="S180" s="21"/>
      <c r="T180" s="21">
        <v>2002</v>
      </c>
      <c r="U180" s="21"/>
      <c r="V180" s="21"/>
      <c r="W180" s="21"/>
      <c r="X180" s="21"/>
      <c r="Y180" s="21"/>
      <c r="Z180" s="13" t="s">
        <v>49</v>
      </c>
      <c r="AA180" s="23">
        <v>4.0999999999999996</v>
      </c>
      <c r="AB180" s="23"/>
      <c r="AC180" s="22"/>
      <c r="AD180" s="16">
        <f>IFERROR(VLOOKUP(B180,ERP!D:AA,20,0),VLOOKUP(AH180,ERP!D:AF,20,0))</f>
        <v>1</v>
      </c>
      <c r="AE180" s="16" t="str">
        <f>IFERROR(VLOOKUP(B180,ERP!D:AA,22,0),VLOOKUP(AH180,ERP!D:AF,22,0))</f>
        <v>02BN</v>
      </c>
      <c r="AF180" s="16">
        <f>IFERROR(VLOOKUP(B180,ERP!D:AA,24,0),VLOOKUP(AH180,ERP!D:AF,24,0))</f>
        <v>1</v>
      </c>
      <c r="AG180" s="16">
        <v>1020402391</v>
      </c>
      <c r="AH180" s="16">
        <f>IFERROR(VLOOKUP(AG180,ERP!A:D,4,0),"")</f>
        <v>144349</v>
      </c>
      <c r="AI180" s="17"/>
      <c r="AJ180" s="17"/>
      <c r="AK180" s="17"/>
    </row>
    <row r="181" spans="1:37" ht="15.75" customHeight="1" x14ac:dyDescent="0.2">
      <c r="A181" s="10" t="str">
        <f>IFERROR(IF(VLOOKUP(B181,ERP!D:D,1,0)=B181,"Rapproché","Non rapproché"),"Non rapproché")</f>
        <v>Rapproché</v>
      </c>
      <c r="B181" s="10">
        <f>IFERROR(VLOOKUP(F181,ERP!A:D,4,0),VLOOKUP(F181,ERP!B:D,3,0))</f>
        <v>144340</v>
      </c>
      <c r="C181" s="3">
        <v>75</v>
      </c>
      <c r="D181" s="3" t="s">
        <v>37</v>
      </c>
      <c r="E181" s="11">
        <v>75102</v>
      </c>
      <c r="F181" s="3">
        <v>1021672078</v>
      </c>
      <c r="G181" s="3" t="s">
        <v>66</v>
      </c>
      <c r="H181" s="3" t="s">
        <v>68</v>
      </c>
      <c r="J181" s="3">
        <v>3</v>
      </c>
      <c r="K181" s="3">
        <v>3002</v>
      </c>
      <c r="L181" s="3">
        <v>2</v>
      </c>
      <c r="M181" s="3" t="s">
        <v>40</v>
      </c>
      <c r="N181" s="3">
        <v>1</v>
      </c>
      <c r="O181" s="3" t="s">
        <v>67</v>
      </c>
      <c r="Q181" s="3">
        <v>17</v>
      </c>
      <c r="R181" s="3" t="s">
        <v>54</v>
      </c>
      <c r="S181" s="21"/>
      <c r="T181" s="21">
        <v>2002</v>
      </c>
      <c r="U181" s="21"/>
      <c r="V181" s="21"/>
      <c r="W181" s="21"/>
      <c r="X181" s="21"/>
      <c r="Y181" s="21"/>
      <c r="Z181" s="13" t="s">
        <v>49</v>
      </c>
      <c r="AA181" s="23">
        <v>6.15</v>
      </c>
      <c r="AB181" s="23"/>
      <c r="AC181" s="22"/>
      <c r="AD181" s="16">
        <f>IFERROR(VLOOKUP(B181,ERP!D:AA,20,0),VLOOKUP(AH181,ERP!D:AF,20,0))</f>
        <v>1</v>
      </c>
      <c r="AE181" s="16" t="str">
        <f>IFERROR(VLOOKUP(B181,ERP!D:AA,22,0),VLOOKUP(AH181,ERP!D:AF,22,0))</f>
        <v>02BN</v>
      </c>
      <c r="AF181" s="16">
        <f>IFERROR(VLOOKUP(B181,ERP!D:AA,24,0),VLOOKUP(AH181,ERP!D:AF,24,0))</f>
        <v>1</v>
      </c>
      <c r="AG181" s="16">
        <v>1020402382</v>
      </c>
      <c r="AH181" s="16">
        <f>IFERROR(VLOOKUP(AG181,ERP!A:D,4,0),"")</f>
        <v>144340</v>
      </c>
      <c r="AI181" s="17"/>
      <c r="AJ181" s="17"/>
      <c r="AK181" s="17"/>
    </row>
    <row r="182" spans="1:37" ht="15.75" customHeight="1" x14ac:dyDescent="0.2">
      <c r="A182" s="10" t="str">
        <f>IFERROR(IF(VLOOKUP(B182,ERP!D:D,1,0)=B182,"Rapproché","Non rapproché"),"Non rapproché")</f>
        <v>Rapproché</v>
      </c>
      <c r="B182" s="10">
        <f>IFERROR(VLOOKUP(F182,ERP!A:D,4,0),VLOOKUP(F182,ERP!B:D,3,0))</f>
        <v>144352</v>
      </c>
      <c r="C182" s="3">
        <v>75</v>
      </c>
      <c r="D182" s="3" t="s">
        <v>37</v>
      </c>
      <c r="E182" s="11">
        <v>75102</v>
      </c>
      <c r="F182" s="3">
        <v>1021682311</v>
      </c>
      <c r="G182" s="3" t="s">
        <v>66</v>
      </c>
      <c r="H182" s="3" t="s">
        <v>68</v>
      </c>
      <c r="J182" s="3">
        <v>3</v>
      </c>
      <c r="K182" s="3">
        <v>1002</v>
      </c>
      <c r="L182" s="3">
        <v>6</v>
      </c>
      <c r="M182" s="3" t="s">
        <v>40</v>
      </c>
      <c r="N182" s="3">
        <v>1</v>
      </c>
      <c r="O182" s="3" t="s">
        <v>67</v>
      </c>
      <c r="Q182" s="3">
        <v>17</v>
      </c>
      <c r="R182" s="3" t="s">
        <v>54</v>
      </c>
      <c r="S182" s="21"/>
      <c r="T182" s="21">
        <v>2002</v>
      </c>
      <c r="U182" s="21"/>
      <c r="V182" s="21"/>
      <c r="W182" s="21"/>
      <c r="X182" s="21"/>
      <c r="Y182" s="21"/>
      <c r="Z182" s="13" t="s">
        <v>49</v>
      </c>
      <c r="AA182" s="23">
        <v>6.15</v>
      </c>
      <c r="AB182" s="23"/>
      <c r="AC182" s="22"/>
      <c r="AD182" s="16">
        <f>IFERROR(VLOOKUP(B182,ERP!D:AA,20,0),VLOOKUP(AH182,ERP!D:AF,20,0))</f>
        <v>1</v>
      </c>
      <c r="AE182" s="16" t="str">
        <f>IFERROR(VLOOKUP(B182,ERP!D:AA,22,0),VLOOKUP(AH182,ERP!D:AF,22,0))</f>
        <v>02BN</v>
      </c>
      <c r="AF182" s="16">
        <f>IFERROR(VLOOKUP(B182,ERP!D:AA,24,0),VLOOKUP(AH182,ERP!D:AF,24,0))</f>
        <v>1</v>
      </c>
      <c r="AG182" s="16">
        <v>1020402393</v>
      </c>
      <c r="AH182" s="16">
        <f>IFERROR(VLOOKUP(AG182,ERP!A:D,4,0),"")</f>
        <v>144352</v>
      </c>
      <c r="AI182" s="17"/>
      <c r="AJ182" s="17"/>
      <c r="AK182" s="17"/>
    </row>
    <row r="183" spans="1:37" ht="15.75" customHeight="1" x14ac:dyDescent="0.2">
      <c r="A183" s="10" t="str">
        <f>IFERROR(IF(VLOOKUP(B183,ERP!D:D,1,0)=B183,"Rapproché","Non rapproché"),"Non rapproché")</f>
        <v>Rapproché</v>
      </c>
      <c r="B183" s="10">
        <f>IFERROR(VLOOKUP(F183,ERP!A:D,4,0),VLOOKUP(F183,ERP!B:D,3,0))</f>
        <v>144344</v>
      </c>
      <c r="C183" s="3">
        <v>75</v>
      </c>
      <c r="D183" s="3" t="s">
        <v>37</v>
      </c>
      <c r="E183" s="11">
        <v>75102</v>
      </c>
      <c r="F183" s="3">
        <v>1021832156</v>
      </c>
      <c r="G183" s="3" t="s">
        <v>66</v>
      </c>
      <c r="H183" s="3" t="s">
        <v>68</v>
      </c>
      <c r="J183" s="3">
        <v>6</v>
      </c>
      <c r="K183" s="3">
        <v>1002</v>
      </c>
      <c r="L183" s="3">
        <v>4</v>
      </c>
      <c r="M183" s="3" t="s">
        <v>40</v>
      </c>
      <c r="N183" s="3">
        <v>1</v>
      </c>
      <c r="O183" s="3" t="s">
        <v>67</v>
      </c>
      <c r="Q183" s="3">
        <v>17</v>
      </c>
      <c r="R183" s="3" t="s">
        <v>54</v>
      </c>
      <c r="S183" s="21"/>
      <c r="T183" s="21">
        <v>2002</v>
      </c>
      <c r="U183" s="21"/>
      <c r="V183" s="21"/>
      <c r="W183" s="21"/>
      <c r="X183" s="21"/>
      <c r="Y183" s="21"/>
      <c r="Z183" s="13" t="s">
        <v>49</v>
      </c>
      <c r="AA183" s="23">
        <v>12.16</v>
      </c>
      <c r="AB183" s="23"/>
      <c r="AC183" s="22"/>
      <c r="AD183" s="16">
        <f>IFERROR(VLOOKUP(B183,ERP!D:AA,20,0),VLOOKUP(AH183,ERP!D:AF,20,0))</f>
        <v>1</v>
      </c>
      <c r="AE183" s="16" t="str">
        <f>IFERROR(VLOOKUP(B183,ERP!D:AA,22,0),VLOOKUP(AH183,ERP!D:AF,22,0))</f>
        <v>02BN</v>
      </c>
      <c r="AF183" s="16">
        <f>IFERROR(VLOOKUP(B183,ERP!D:AA,24,0),VLOOKUP(AH183,ERP!D:AF,24,0))</f>
        <v>1</v>
      </c>
      <c r="AG183" s="16">
        <v>1020402386</v>
      </c>
      <c r="AH183" s="16">
        <f>IFERROR(VLOOKUP(AG183,ERP!A:D,4,0),"")</f>
        <v>144344</v>
      </c>
      <c r="AI183" s="17"/>
      <c r="AJ183" s="17"/>
      <c r="AK183" s="17"/>
    </row>
    <row r="184" spans="1:37" ht="15.75" customHeight="1" x14ac:dyDescent="0.2">
      <c r="A184" s="10" t="str">
        <f>IFERROR(IF(VLOOKUP(B184,ERP!D:D,1,0)=B184,"Rapproché","Non rapproché"),"Non rapproché")</f>
        <v>Rapproché</v>
      </c>
      <c r="B184" s="10">
        <f>IFERROR(VLOOKUP(F184,ERP!A:D,4,0),VLOOKUP(F184,ERP!B:D,3,0))</f>
        <v>144354</v>
      </c>
      <c r="C184" s="3">
        <v>75</v>
      </c>
      <c r="D184" s="3" t="s">
        <v>37</v>
      </c>
      <c r="E184" s="11">
        <v>75102</v>
      </c>
      <c r="F184" s="3">
        <v>1021839285</v>
      </c>
      <c r="G184" s="3" t="s">
        <v>66</v>
      </c>
      <c r="H184" s="3" t="s">
        <v>68</v>
      </c>
      <c r="J184" s="3">
        <v>1</v>
      </c>
      <c r="K184" s="3">
        <v>3002</v>
      </c>
      <c r="L184" s="3">
        <v>6</v>
      </c>
      <c r="M184" s="3" t="s">
        <v>40</v>
      </c>
      <c r="N184" s="3">
        <v>1</v>
      </c>
      <c r="O184" s="3" t="s">
        <v>67</v>
      </c>
      <c r="Q184" s="3">
        <v>17</v>
      </c>
      <c r="R184" s="3" t="s">
        <v>54</v>
      </c>
      <c r="S184" s="21"/>
      <c r="T184" s="21">
        <v>2002</v>
      </c>
      <c r="U184" s="21"/>
      <c r="V184" s="21"/>
      <c r="W184" s="21"/>
      <c r="X184" s="21"/>
      <c r="Y184" s="21"/>
      <c r="Z184" s="13" t="s">
        <v>49</v>
      </c>
      <c r="AA184" s="23">
        <v>2.11</v>
      </c>
      <c r="AB184" s="23"/>
      <c r="AC184" s="22"/>
      <c r="AD184" s="16">
        <f>IFERROR(VLOOKUP(B184,ERP!D:AA,20,0),VLOOKUP(AH184,ERP!D:AF,20,0))</f>
        <v>1</v>
      </c>
      <c r="AE184" s="16" t="str">
        <f>IFERROR(VLOOKUP(B184,ERP!D:AA,22,0),VLOOKUP(AH184,ERP!D:AF,22,0))</f>
        <v>02BN</v>
      </c>
      <c r="AF184" s="16">
        <f>IFERROR(VLOOKUP(B184,ERP!D:AA,24,0),VLOOKUP(AH184,ERP!D:AF,24,0))</f>
        <v>1</v>
      </c>
      <c r="AG184" s="16">
        <v>1020402395</v>
      </c>
      <c r="AH184" s="16">
        <f>IFERROR(VLOOKUP(AG184,ERP!A:D,4,0),"")</f>
        <v>144354</v>
      </c>
      <c r="AI184" s="17"/>
      <c r="AJ184" s="17"/>
      <c r="AK184" s="17"/>
    </row>
    <row r="185" spans="1:37" ht="15.75" customHeight="1" x14ac:dyDescent="0.2">
      <c r="A185" s="10" t="str">
        <f>IFERROR(IF(VLOOKUP(B185,ERP!D:D,1,0)=B185,"Rapproché","Non rapproché"),"Non rapproché")</f>
        <v>Rapproché</v>
      </c>
      <c r="B185" s="10">
        <f>IFERROR(VLOOKUP(F185,ERP!A:D,4,0),VLOOKUP(F185,ERP!B:D,3,0))</f>
        <v>189577</v>
      </c>
      <c r="C185" s="3">
        <v>75</v>
      </c>
      <c r="D185" s="3" t="s">
        <v>37</v>
      </c>
      <c r="E185" s="11">
        <v>75102</v>
      </c>
      <c r="F185" s="3">
        <v>1020822254</v>
      </c>
      <c r="G185" s="3" t="s">
        <v>69</v>
      </c>
      <c r="H185" s="3" t="s">
        <v>39</v>
      </c>
      <c r="J185" s="3">
        <v>75</v>
      </c>
      <c r="K185" s="3">
        <v>1001</v>
      </c>
      <c r="L185" s="3">
        <v>0</v>
      </c>
      <c r="M185" s="3" t="s">
        <v>40</v>
      </c>
      <c r="N185" s="3">
        <v>1</v>
      </c>
      <c r="O185" s="3" t="s">
        <v>70</v>
      </c>
      <c r="Q185" s="3">
        <v>34</v>
      </c>
      <c r="S185" s="12" t="s">
        <v>50</v>
      </c>
      <c r="T185" s="12">
        <v>1800</v>
      </c>
      <c r="U185" s="12">
        <v>69</v>
      </c>
      <c r="V185" s="12">
        <v>12</v>
      </c>
      <c r="W185" s="12">
        <v>0</v>
      </c>
      <c r="X185" s="12">
        <v>0</v>
      </c>
      <c r="Y185" s="12">
        <v>0</v>
      </c>
      <c r="Z185" s="13" t="s">
        <v>49</v>
      </c>
      <c r="AA185" s="18">
        <v>328.21</v>
      </c>
      <c r="AB185" s="18"/>
      <c r="AC185" s="15"/>
      <c r="AD185" s="16">
        <f>IFERROR(VLOOKUP(B185,ERP!D:AA,20,0),VLOOKUP(AH185,ERP!D:AF,20,0))</f>
        <v>1</v>
      </c>
      <c r="AE185" s="16" t="str">
        <f>IFERROR(VLOOKUP(B185,ERP!D:AA,22,0),VLOOKUP(AH185,ERP!D:AF,22,0))</f>
        <v>02BA</v>
      </c>
      <c r="AF185" s="16">
        <f>IFERROR(VLOOKUP(B185,ERP!D:AA,24,0),VLOOKUP(AH185,ERP!D:AF,24,0))</f>
        <v>1</v>
      </c>
      <c r="AG185" s="16" t="s">
        <v>44</v>
      </c>
      <c r="AH185" s="16" t="str">
        <f>IFERROR(VLOOKUP(AG185,ERP!A:D,4,0),"")</f>
        <v/>
      </c>
      <c r="AI185" s="17"/>
      <c r="AJ185" s="17"/>
      <c r="AK185" s="17"/>
    </row>
    <row r="186" spans="1:37" ht="15.75" customHeight="1" x14ac:dyDescent="0.2">
      <c r="A186" s="10" t="str">
        <f>IFERROR(IF(VLOOKUP(B186,ERP!D:D,1,0)=B186,"Rapproché","Non rapproché"),"Non rapproché")</f>
        <v>Rapproché</v>
      </c>
      <c r="B186" s="10">
        <f>IFERROR(VLOOKUP(F186,ERP!A:D,4,0),VLOOKUP(F186,ERP!B:D,3,0))</f>
        <v>189558</v>
      </c>
      <c r="C186" s="3">
        <v>75</v>
      </c>
      <c r="D186" s="3" t="s">
        <v>37</v>
      </c>
      <c r="E186" s="11">
        <v>75102</v>
      </c>
      <c r="F186" s="3">
        <v>1020832070</v>
      </c>
      <c r="G186" s="3" t="s">
        <v>69</v>
      </c>
      <c r="H186" s="3" t="s">
        <v>45</v>
      </c>
      <c r="I186" s="3">
        <v>84</v>
      </c>
      <c r="J186" s="3">
        <v>138</v>
      </c>
      <c r="K186" s="3">
        <v>1</v>
      </c>
      <c r="L186" s="3">
        <v>1</v>
      </c>
      <c r="M186" s="3" t="s">
        <v>40</v>
      </c>
      <c r="N186" s="3">
        <v>1</v>
      </c>
      <c r="O186" s="3" t="s">
        <v>70</v>
      </c>
      <c r="Q186" s="3">
        <v>34</v>
      </c>
      <c r="S186" s="12"/>
      <c r="T186" s="12">
        <v>2012</v>
      </c>
      <c r="U186" s="12"/>
      <c r="V186" s="12"/>
      <c r="W186" s="12"/>
      <c r="X186" s="12"/>
      <c r="Y186" s="12"/>
      <c r="Z186" s="13" t="s">
        <v>49</v>
      </c>
      <c r="AA186" s="18">
        <v>324.35000000000002</v>
      </c>
      <c r="AB186" s="18"/>
      <c r="AC186" s="15"/>
      <c r="AD186" s="16">
        <f>IFERROR(VLOOKUP(B186,ERP!D:AA,20,0),VLOOKUP(AH186,ERP!D:AF,20,0))</f>
        <v>1</v>
      </c>
      <c r="AE186" s="16" t="str">
        <f>IFERROR(VLOOKUP(B186,ERP!D:AA,22,0),VLOOKUP(AH186,ERP!D:AF,22,0))</f>
        <v>02BA</v>
      </c>
      <c r="AF186" s="16">
        <f>IFERROR(VLOOKUP(B186,ERP!D:AA,24,0),VLOOKUP(AH186,ERP!D:AF,24,0))</f>
        <v>1</v>
      </c>
      <c r="AG186" s="16" t="s">
        <v>44</v>
      </c>
      <c r="AH186" s="16" t="str">
        <f>IFERROR(VLOOKUP(AG186,ERP!A:D,4,0),"")</f>
        <v/>
      </c>
      <c r="AI186" s="17"/>
      <c r="AJ186" s="17"/>
      <c r="AK186" s="17"/>
    </row>
    <row r="187" spans="1:37" ht="15.75" customHeight="1" x14ac:dyDescent="0.2">
      <c r="A187" s="10" t="str">
        <f>IFERROR(IF(VLOOKUP(B187,ERP!D:D,1,0)=B187,"Rapproché","Non rapproché"),"Non rapproché")</f>
        <v>Rapproché</v>
      </c>
      <c r="B187" s="10">
        <f>IFERROR(VLOOKUP(F187,ERP!A:D,4,0),VLOOKUP(F187,ERP!B:D,3,0))</f>
        <v>189559</v>
      </c>
      <c r="C187" s="3">
        <v>75</v>
      </c>
      <c r="D187" s="3" t="s">
        <v>37</v>
      </c>
      <c r="E187" s="11">
        <v>75102</v>
      </c>
      <c r="F187" s="3">
        <v>1020832071</v>
      </c>
      <c r="G187" s="3" t="s">
        <v>69</v>
      </c>
      <c r="H187" s="3" t="s">
        <v>45</v>
      </c>
      <c r="I187" s="3">
        <v>82</v>
      </c>
      <c r="J187" s="3">
        <v>136</v>
      </c>
      <c r="K187" s="3">
        <v>2</v>
      </c>
      <c r="L187" s="3">
        <v>1</v>
      </c>
      <c r="M187" s="3" t="s">
        <v>40</v>
      </c>
      <c r="N187" s="3">
        <v>1</v>
      </c>
      <c r="O187" s="3" t="s">
        <v>70</v>
      </c>
      <c r="Q187" s="3">
        <v>34</v>
      </c>
      <c r="S187" s="12"/>
      <c r="T187" s="12">
        <v>2012</v>
      </c>
      <c r="U187" s="12"/>
      <c r="V187" s="12"/>
      <c r="W187" s="12"/>
      <c r="X187" s="12"/>
      <c r="Y187" s="12"/>
      <c r="Z187" s="13" t="s">
        <v>49</v>
      </c>
      <c r="AA187" s="18">
        <v>319.51</v>
      </c>
      <c r="AB187" s="18"/>
      <c r="AC187" s="15"/>
      <c r="AD187" s="16">
        <f>IFERROR(VLOOKUP(B187,ERP!D:AA,20,0),VLOOKUP(AH187,ERP!D:AF,20,0))</f>
        <v>1</v>
      </c>
      <c r="AE187" s="16" t="str">
        <f>IFERROR(VLOOKUP(B187,ERP!D:AA,22,0),VLOOKUP(AH187,ERP!D:AF,22,0))</f>
        <v>02BA</v>
      </c>
      <c r="AF187" s="16">
        <f>IFERROR(VLOOKUP(B187,ERP!D:AA,24,0),VLOOKUP(AH187,ERP!D:AF,24,0))</f>
        <v>1</v>
      </c>
      <c r="AG187" s="16" t="s">
        <v>44</v>
      </c>
      <c r="AH187" s="16" t="str">
        <f>IFERROR(VLOOKUP(AG187,ERP!A:D,4,0),"")</f>
        <v/>
      </c>
      <c r="AI187" s="17"/>
      <c r="AJ187" s="17"/>
      <c r="AK187" s="17"/>
    </row>
    <row r="188" spans="1:37" ht="15.75" customHeight="1" x14ac:dyDescent="0.2">
      <c r="A188" s="10" t="str">
        <f>IFERROR(IF(VLOOKUP(B188,ERP!D:D,1,0)=B188,"Rapproché","Non rapproché"),"Non rapproché")</f>
        <v>Rapproché</v>
      </c>
      <c r="B188" s="10">
        <f>IFERROR(VLOOKUP(F188,ERP!A:D,4,0),VLOOKUP(F188,ERP!B:D,3,0))</f>
        <v>189560</v>
      </c>
      <c r="C188" s="3">
        <v>75</v>
      </c>
      <c r="D188" s="3" t="s">
        <v>37</v>
      </c>
      <c r="E188" s="11">
        <v>75102</v>
      </c>
      <c r="F188" s="3">
        <v>1020832072</v>
      </c>
      <c r="G188" s="3" t="s">
        <v>69</v>
      </c>
      <c r="H188" s="3" t="s">
        <v>45</v>
      </c>
      <c r="I188" s="3">
        <v>31</v>
      </c>
      <c r="J188" s="3">
        <v>75</v>
      </c>
      <c r="K188" s="3">
        <v>3</v>
      </c>
      <c r="L188" s="3">
        <v>1</v>
      </c>
      <c r="M188" s="3" t="s">
        <v>40</v>
      </c>
      <c r="N188" s="3">
        <v>1</v>
      </c>
      <c r="O188" s="3" t="s">
        <v>70</v>
      </c>
      <c r="Q188" s="3">
        <v>34</v>
      </c>
      <c r="S188" s="12"/>
      <c r="T188" s="12">
        <v>2012</v>
      </c>
      <c r="U188" s="12"/>
      <c r="V188" s="12"/>
      <c r="W188" s="12"/>
      <c r="X188" s="12"/>
      <c r="Y188" s="12"/>
      <c r="Z188" s="13" t="s">
        <v>49</v>
      </c>
      <c r="AA188" s="18">
        <v>180.84</v>
      </c>
      <c r="AB188" s="18"/>
      <c r="AC188" s="15"/>
      <c r="AD188" s="16">
        <f>IFERROR(VLOOKUP(B188,ERP!D:AA,20,0),VLOOKUP(AH188,ERP!D:AF,20,0))</f>
        <v>1</v>
      </c>
      <c r="AE188" s="16" t="str">
        <f>IFERROR(VLOOKUP(B188,ERP!D:AA,22,0),VLOOKUP(AH188,ERP!D:AF,22,0))</f>
        <v>02BA</v>
      </c>
      <c r="AF188" s="16">
        <f>IFERROR(VLOOKUP(B188,ERP!D:AA,24,0),VLOOKUP(AH188,ERP!D:AF,24,0))</f>
        <v>1</v>
      </c>
      <c r="AG188" s="16" t="s">
        <v>44</v>
      </c>
      <c r="AH188" s="16" t="str">
        <f>IFERROR(VLOOKUP(AG188,ERP!A:D,4,0),"")</f>
        <v/>
      </c>
      <c r="AI188" s="17"/>
      <c r="AJ188" s="17"/>
      <c r="AK188" s="17"/>
    </row>
    <row r="189" spans="1:37" ht="15.75" customHeight="1" x14ac:dyDescent="0.2">
      <c r="A189" s="10" t="str">
        <f>IFERROR(IF(VLOOKUP(B189,ERP!D:D,1,0)=B189,"Rapproché","Non rapproché"),"Non rapproché")</f>
        <v>Rapproché</v>
      </c>
      <c r="B189" s="10">
        <f>IFERROR(VLOOKUP(F189,ERP!A:D,4,0),VLOOKUP(F189,ERP!B:D,3,0))</f>
        <v>189561</v>
      </c>
      <c r="C189" s="3">
        <v>75</v>
      </c>
      <c r="D189" s="3" t="s">
        <v>37</v>
      </c>
      <c r="E189" s="11">
        <v>75102</v>
      </c>
      <c r="F189" s="3">
        <v>1020832073</v>
      </c>
      <c r="G189" s="3" t="s">
        <v>69</v>
      </c>
      <c r="H189" s="3" t="s">
        <v>45</v>
      </c>
      <c r="I189" s="3">
        <v>96</v>
      </c>
      <c r="J189" s="3">
        <v>160</v>
      </c>
      <c r="K189" s="3">
        <v>4</v>
      </c>
      <c r="L189" s="3">
        <v>2</v>
      </c>
      <c r="M189" s="3" t="s">
        <v>40</v>
      </c>
      <c r="N189" s="3">
        <v>1</v>
      </c>
      <c r="O189" s="3" t="s">
        <v>70</v>
      </c>
      <c r="Q189" s="3">
        <v>34</v>
      </c>
      <c r="S189" s="12"/>
      <c r="T189" s="12">
        <v>2012</v>
      </c>
      <c r="U189" s="12"/>
      <c r="V189" s="12"/>
      <c r="W189" s="12"/>
      <c r="X189" s="12"/>
      <c r="Y189" s="12"/>
      <c r="Z189" s="13" t="s">
        <v>49</v>
      </c>
      <c r="AA189" s="18">
        <v>375.96</v>
      </c>
      <c r="AB189" s="18"/>
      <c r="AC189" s="15"/>
      <c r="AD189" s="16">
        <f>IFERROR(VLOOKUP(B189,ERP!D:AA,20,0),VLOOKUP(AH189,ERP!D:AF,20,0))</f>
        <v>1</v>
      </c>
      <c r="AE189" s="16" t="str">
        <f>IFERROR(VLOOKUP(B189,ERP!D:AA,22,0),VLOOKUP(AH189,ERP!D:AF,22,0))</f>
        <v>02BA</v>
      </c>
      <c r="AF189" s="16">
        <f>IFERROR(VLOOKUP(B189,ERP!D:AA,24,0),VLOOKUP(AH189,ERP!D:AF,24,0))</f>
        <v>1</v>
      </c>
      <c r="AG189" s="16" t="s">
        <v>44</v>
      </c>
      <c r="AH189" s="16" t="str">
        <f>IFERROR(VLOOKUP(AG189,ERP!A:D,4,0),"")</f>
        <v/>
      </c>
      <c r="AI189" s="17"/>
      <c r="AJ189" s="17"/>
      <c r="AK189" s="17"/>
    </row>
    <row r="190" spans="1:37" ht="18.75" customHeight="1" x14ac:dyDescent="0.2">
      <c r="A190" s="10" t="str">
        <f>IFERROR(IF(VLOOKUP(B190,ERP!D:D,1,0)=B190,"Rapproché","Non rapproché"),"Non rapproché")</f>
        <v>Rapproché</v>
      </c>
      <c r="B190" s="10">
        <f>IFERROR(VLOOKUP(F190,ERP!A:D,4,0),VLOOKUP(F190,ERP!B:D,3,0))</f>
        <v>189562</v>
      </c>
      <c r="C190" s="3">
        <v>75</v>
      </c>
      <c r="D190" s="3" t="s">
        <v>37</v>
      </c>
      <c r="E190" s="11">
        <v>75102</v>
      </c>
      <c r="F190" s="3">
        <v>1020832074</v>
      </c>
      <c r="G190" s="3" t="s">
        <v>69</v>
      </c>
      <c r="H190" s="3" t="s">
        <v>45</v>
      </c>
      <c r="I190" s="3">
        <v>93</v>
      </c>
      <c r="J190" s="3">
        <v>158</v>
      </c>
      <c r="K190" s="3">
        <v>5</v>
      </c>
      <c r="L190" s="3">
        <v>2</v>
      </c>
      <c r="M190" s="3" t="s">
        <v>40</v>
      </c>
      <c r="N190" s="3">
        <v>1</v>
      </c>
      <c r="O190" s="3" t="s">
        <v>70</v>
      </c>
      <c r="Q190" s="3">
        <v>34</v>
      </c>
      <c r="S190" s="12"/>
      <c r="T190" s="12">
        <v>2012</v>
      </c>
      <c r="U190" s="12"/>
      <c r="V190" s="12"/>
      <c r="W190" s="12"/>
      <c r="X190" s="12"/>
      <c r="Y190" s="12"/>
      <c r="Z190" s="13" t="s">
        <v>49</v>
      </c>
      <c r="AA190" s="18">
        <v>373.66</v>
      </c>
      <c r="AB190" s="18"/>
      <c r="AC190" s="15"/>
      <c r="AD190" s="16">
        <f>IFERROR(VLOOKUP(B190,ERP!D:AA,20,0),VLOOKUP(AH190,ERP!D:AF,20,0))</f>
        <v>1</v>
      </c>
      <c r="AE190" s="16" t="str">
        <f>IFERROR(VLOOKUP(B190,ERP!D:AA,22,0),VLOOKUP(AH190,ERP!D:AF,22,0))</f>
        <v>02BA</v>
      </c>
      <c r="AF190" s="16">
        <f>IFERROR(VLOOKUP(B190,ERP!D:AA,24,0),VLOOKUP(AH190,ERP!D:AF,24,0))</f>
        <v>1</v>
      </c>
      <c r="AG190" s="16" t="s">
        <v>44</v>
      </c>
      <c r="AH190" s="16" t="str">
        <f>IFERROR(VLOOKUP(AG190,ERP!A:D,4,0),"")</f>
        <v/>
      </c>
      <c r="AI190" s="17"/>
      <c r="AJ190" s="17"/>
      <c r="AK190" s="17"/>
    </row>
    <row r="191" spans="1:37" ht="15.75" customHeight="1" x14ac:dyDescent="0.2">
      <c r="A191" s="10" t="str">
        <f>IFERROR(IF(VLOOKUP(B191,ERP!D:D,1,0)=B191,"Rapproché","Non rapproché"),"Non rapproché")</f>
        <v>Rapproché</v>
      </c>
      <c r="B191" s="10">
        <f>IFERROR(VLOOKUP(F191,ERP!A:D,4,0),VLOOKUP(F191,ERP!B:D,3,0))</f>
        <v>189563</v>
      </c>
      <c r="C191" s="3">
        <v>75</v>
      </c>
      <c r="D191" s="3" t="s">
        <v>37</v>
      </c>
      <c r="E191" s="11">
        <v>75102</v>
      </c>
      <c r="F191" s="3">
        <v>1020832075</v>
      </c>
      <c r="G191" s="3" t="s">
        <v>69</v>
      </c>
      <c r="H191" s="3" t="s">
        <v>45</v>
      </c>
      <c r="I191" s="3">
        <v>34</v>
      </c>
      <c r="J191" s="3">
        <v>81</v>
      </c>
      <c r="K191" s="3">
        <v>6</v>
      </c>
      <c r="L191" s="3">
        <v>2</v>
      </c>
      <c r="M191" s="3" t="s">
        <v>40</v>
      </c>
      <c r="N191" s="3">
        <v>1</v>
      </c>
      <c r="O191" s="3" t="s">
        <v>70</v>
      </c>
      <c r="Q191" s="3">
        <v>34</v>
      </c>
      <c r="S191" s="12"/>
      <c r="T191" s="12">
        <v>2012</v>
      </c>
      <c r="U191" s="12"/>
      <c r="V191" s="12"/>
      <c r="W191" s="12"/>
      <c r="X191" s="12"/>
      <c r="Y191" s="12"/>
      <c r="Z191" s="13" t="s">
        <v>49</v>
      </c>
      <c r="AA191" s="18">
        <v>195.12</v>
      </c>
      <c r="AB191" s="18"/>
      <c r="AC191" s="15"/>
      <c r="AD191" s="16">
        <f>IFERROR(VLOOKUP(B191,ERP!D:AA,20,0),VLOOKUP(AH191,ERP!D:AF,20,0))</f>
        <v>1</v>
      </c>
      <c r="AE191" s="16" t="str">
        <f>IFERROR(VLOOKUP(B191,ERP!D:AA,22,0),VLOOKUP(AH191,ERP!D:AF,22,0))</f>
        <v>02BA</v>
      </c>
      <c r="AF191" s="16">
        <f>IFERROR(VLOOKUP(B191,ERP!D:AA,24,0),VLOOKUP(AH191,ERP!D:AF,24,0))</f>
        <v>1</v>
      </c>
      <c r="AG191" s="16" t="s">
        <v>44</v>
      </c>
      <c r="AH191" s="16" t="str">
        <f>IFERROR(VLOOKUP(AG191,ERP!A:D,4,0),"")</f>
        <v/>
      </c>
      <c r="AI191" s="17"/>
      <c r="AJ191" s="17"/>
      <c r="AK191" s="17"/>
    </row>
    <row r="192" spans="1:37" ht="15.75" customHeight="1" x14ac:dyDescent="0.2">
      <c r="A192" s="10" t="str">
        <f>IFERROR(IF(VLOOKUP(B192,ERP!D:D,1,0)=B192,"Rapproché","Non rapproché"),"Non rapproché")</f>
        <v>Rapproché</v>
      </c>
      <c r="B192" s="10">
        <f>IFERROR(VLOOKUP(F192,ERP!A:D,4,0),VLOOKUP(F192,ERP!B:D,3,0))</f>
        <v>189564</v>
      </c>
      <c r="C192" s="3">
        <v>75</v>
      </c>
      <c r="D192" s="3" t="s">
        <v>37</v>
      </c>
      <c r="E192" s="11">
        <v>75102</v>
      </c>
      <c r="F192" s="3">
        <v>1020832076</v>
      </c>
      <c r="G192" s="3" t="s">
        <v>69</v>
      </c>
      <c r="H192" s="3" t="s">
        <v>45</v>
      </c>
      <c r="I192" s="3">
        <v>86</v>
      </c>
      <c r="J192" s="3">
        <v>145</v>
      </c>
      <c r="K192" s="3">
        <v>7</v>
      </c>
      <c r="L192" s="3">
        <v>3</v>
      </c>
      <c r="M192" s="3" t="s">
        <v>40</v>
      </c>
      <c r="N192" s="3">
        <v>1</v>
      </c>
      <c r="O192" s="3" t="s">
        <v>70</v>
      </c>
      <c r="Q192" s="3">
        <v>34</v>
      </c>
      <c r="S192" s="12"/>
      <c r="T192" s="12">
        <v>2012</v>
      </c>
      <c r="U192" s="12"/>
      <c r="V192" s="12"/>
      <c r="W192" s="12"/>
      <c r="X192" s="12"/>
      <c r="Y192" s="12"/>
      <c r="Z192" s="13" t="s">
        <v>49</v>
      </c>
      <c r="AA192" s="18">
        <v>340.74</v>
      </c>
      <c r="AB192" s="18"/>
      <c r="AC192" s="15"/>
      <c r="AD192" s="16">
        <f>IFERROR(VLOOKUP(B192,ERP!D:AA,20,0),VLOOKUP(AH192,ERP!D:AF,20,0))</f>
        <v>1</v>
      </c>
      <c r="AE192" s="16" t="str">
        <f>IFERROR(VLOOKUP(B192,ERP!D:AA,22,0),VLOOKUP(AH192,ERP!D:AF,22,0))</f>
        <v>02BA</v>
      </c>
      <c r="AF192" s="16">
        <f>IFERROR(VLOOKUP(B192,ERP!D:AA,24,0),VLOOKUP(AH192,ERP!D:AF,24,0))</f>
        <v>1</v>
      </c>
      <c r="AG192" s="16" t="s">
        <v>44</v>
      </c>
      <c r="AH192" s="16" t="str">
        <f>IFERROR(VLOOKUP(AG192,ERP!A:D,4,0),"")</f>
        <v/>
      </c>
      <c r="AI192" s="17"/>
      <c r="AJ192" s="17"/>
      <c r="AK192" s="17"/>
    </row>
    <row r="193" spans="1:37" ht="15.75" customHeight="1" x14ac:dyDescent="0.2">
      <c r="A193" s="10" t="str">
        <f>IFERROR(IF(VLOOKUP(B193,ERP!D:D,1,0)=B193,"Rapproché","Non rapproché"),"Non rapproché")</f>
        <v>Rapproché</v>
      </c>
      <c r="B193" s="10">
        <f>IFERROR(VLOOKUP(F193,ERP!A:D,4,0),VLOOKUP(F193,ERP!B:D,3,0))</f>
        <v>189565</v>
      </c>
      <c r="C193" s="3">
        <v>75</v>
      </c>
      <c r="D193" s="3" t="s">
        <v>37</v>
      </c>
      <c r="E193" s="11">
        <v>75102</v>
      </c>
      <c r="F193" s="3">
        <v>1020832077</v>
      </c>
      <c r="G193" s="3" t="s">
        <v>69</v>
      </c>
      <c r="H193" s="3" t="s">
        <v>45</v>
      </c>
      <c r="I193" s="3">
        <v>79</v>
      </c>
      <c r="J193" s="3">
        <v>138</v>
      </c>
      <c r="K193" s="3">
        <v>8</v>
      </c>
      <c r="L193" s="3">
        <v>3</v>
      </c>
      <c r="M193" s="3" t="s">
        <v>40</v>
      </c>
      <c r="N193" s="3">
        <v>1</v>
      </c>
      <c r="O193" s="3" t="s">
        <v>70</v>
      </c>
      <c r="Q193" s="3">
        <v>34</v>
      </c>
      <c r="S193" s="12"/>
      <c r="T193" s="12">
        <v>2012</v>
      </c>
      <c r="U193" s="12"/>
      <c r="V193" s="12"/>
      <c r="W193" s="12"/>
      <c r="X193" s="12"/>
      <c r="Y193" s="12"/>
      <c r="Z193" s="13" t="s">
        <v>49</v>
      </c>
      <c r="AA193" s="18">
        <v>329.01</v>
      </c>
      <c r="AB193" s="18"/>
      <c r="AC193" s="15"/>
      <c r="AD193" s="16">
        <f>IFERROR(VLOOKUP(B193,ERP!D:AA,20,0),VLOOKUP(AH193,ERP!D:AF,20,0))</f>
        <v>1</v>
      </c>
      <c r="AE193" s="16" t="str">
        <f>IFERROR(VLOOKUP(B193,ERP!D:AA,22,0),VLOOKUP(AH193,ERP!D:AF,22,0))</f>
        <v>02BA</v>
      </c>
      <c r="AF193" s="16">
        <f>IFERROR(VLOOKUP(B193,ERP!D:AA,24,0),VLOOKUP(AH193,ERP!D:AF,24,0))</f>
        <v>1</v>
      </c>
      <c r="AG193" s="16" t="s">
        <v>44</v>
      </c>
      <c r="AH193" s="16" t="str">
        <f>IFERROR(VLOOKUP(AG193,ERP!A:D,4,0),"")</f>
        <v/>
      </c>
      <c r="AI193" s="17"/>
      <c r="AJ193" s="17"/>
      <c r="AK193" s="17"/>
    </row>
    <row r="194" spans="1:37" ht="15.75" customHeight="1" x14ac:dyDescent="0.2">
      <c r="A194" s="10" t="str">
        <f>IFERROR(IF(VLOOKUP(B194,ERP!D:D,1,0)=B194,"Rapproché","Non rapproché"),"Non rapproché")</f>
        <v>Rapproché</v>
      </c>
      <c r="B194" s="10">
        <f>IFERROR(VLOOKUP(F194,ERP!A:D,4,0),VLOOKUP(F194,ERP!B:D,3,0))</f>
        <v>189566</v>
      </c>
      <c r="C194" s="3">
        <v>75</v>
      </c>
      <c r="D194" s="3" t="s">
        <v>37</v>
      </c>
      <c r="E194" s="11">
        <v>75102</v>
      </c>
      <c r="F194" s="3">
        <v>1020832078</v>
      </c>
      <c r="G194" s="3" t="s">
        <v>69</v>
      </c>
      <c r="H194" s="3" t="s">
        <v>45</v>
      </c>
      <c r="I194" s="3">
        <v>32</v>
      </c>
      <c r="J194" s="3">
        <v>78</v>
      </c>
      <c r="K194" s="3">
        <v>9</v>
      </c>
      <c r="L194" s="3">
        <v>3</v>
      </c>
      <c r="M194" s="3" t="s">
        <v>40</v>
      </c>
      <c r="N194" s="3">
        <v>1</v>
      </c>
      <c r="O194" s="3" t="s">
        <v>70</v>
      </c>
      <c r="Q194" s="3">
        <v>34</v>
      </c>
      <c r="S194" s="12"/>
      <c r="T194" s="12">
        <v>2012</v>
      </c>
      <c r="U194" s="12"/>
      <c r="V194" s="12"/>
      <c r="W194" s="12"/>
      <c r="X194" s="12"/>
      <c r="Y194" s="12"/>
      <c r="Z194" s="13" t="s">
        <v>49</v>
      </c>
      <c r="AA194" s="18">
        <v>190.34</v>
      </c>
      <c r="AB194" s="18"/>
      <c r="AC194" s="15"/>
      <c r="AD194" s="16">
        <f>IFERROR(VLOOKUP(B194,ERP!D:AA,20,0),VLOOKUP(AH194,ERP!D:AF,20,0))</f>
        <v>1</v>
      </c>
      <c r="AE194" s="16" t="str">
        <f>IFERROR(VLOOKUP(B194,ERP!D:AA,22,0),VLOOKUP(AH194,ERP!D:AF,22,0))</f>
        <v>02BA</v>
      </c>
      <c r="AF194" s="16">
        <f>IFERROR(VLOOKUP(B194,ERP!D:AA,24,0),VLOOKUP(AH194,ERP!D:AF,24,0))</f>
        <v>1</v>
      </c>
      <c r="AG194" s="16" t="s">
        <v>44</v>
      </c>
      <c r="AH194" s="16" t="str">
        <f>IFERROR(VLOOKUP(AG194,ERP!A:D,4,0),"")</f>
        <v/>
      </c>
      <c r="AI194" s="17"/>
      <c r="AJ194" s="17"/>
      <c r="AK194" s="17"/>
    </row>
    <row r="195" spans="1:37" ht="15.75" customHeight="1" x14ac:dyDescent="0.2">
      <c r="A195" s="10" t="str">
        <f>IFERROR(IF(VLOOKUP(B195,ERP!D:D,1,0)=B195,"Rapproché","Non rapproché"),"Non rapproché")</f>
        <v>Rapproché</v>
      </c>
      <c r="B195" s="10">
        <f>IFERROR(VLOOKUP(F195,ERP!A:D,4,0),VLOOKUP(F195,ERP!B:D,3,0))</f>
        <v>189567</v>
      </c>
      <c r="C195" s="3">
        <v>75</v>
      </c>
      <c r="D195" s="3" t="s">
        <v>37</v>
      </c>
      <c r="E195" s="11">
        <v>75102</v>
      </c>
      <c r="F195" s="3">
        <v>1020832079</v>
      </c>
      <c r="G195" s="3" t="s">
        <v>69</v>
      </c>
      <c r="H195" s="3" t="s">
        <v>45</v>
      </c>
      <c r="I195" s="3">
        <v>91</v>
      </c>
      <c r="J195" s="3">
        <v>153</v>
      </c>
      <c r="K195" s="3">
        <v>10</v>
      </c>
      <c r="L195" s="3">
        <v>4</v>
      </c>
      <c r="M195" s="3" t="s">
        <v>40</v>
      </c>
      <c r="N195" s="3">
        <v>1</v>
      </c>
      <c r="O195" s="3" t="s">
        <v>70</v>
      </c>
      <c r="Q195" s="3">
        <v>34</v>
      </c>
      <c r="S195" s="12"/>
      <c r="T195" s="12">
        <v>2012</v>
      </c>
      <c r="U195" s="12"/>
      <c r="V195" s="12"/>
      <c r="W195" s="12"/>
      <c r="X195" s="12"/>
      <c r="Y195" s="12"/>
      <c r="Z195" s="13" t="s">
        <v>49</v>
      </c>
      <c r="AA195" s="18">
        <v>357.14</v>
      </c>
      <c r="AB195" s="18"/>
      <c r="AC195" s="15"/>
      <c r="AD195" s="16">
        <f>IFERROR(VLOOKUP(B195,ERP!D:AA,20,0),VLOOKUP(AH195,ERP!D:AF,20,0))</f>
        <v>1</v>
      </c>
      <c r="AE195" s="16" t="str">
        <f>IFERROR(VLOOKUP(B195,ERP!D:AA,22,0),VLOOKUP(AH195,ERP!D:AF,22,0))</f>
        <v>02BA</v>
      </c>
      <c r="AF195" s="16">
        <f>IFERROR(VLOOKUP(B195,ERP!D:AA,24,0),VLOOKUP(AH195,ERP!D:AF,24,0))</f>
        <v>1</v>
      </c>
      <c r="AG195" s="16" t="s">
        <v>44</v>
      </c>
      <c r="AH195" s="16" t="str">
        <f>IFERROR(VLOOKUP(AG195,ERP!A:D,4,0),"")</f>
        <v/>
      </c>
      <c r="AI195" s="17"/>
      <c r="AJ195" s="17"/>
      <c r="AK195" s="17"/>
    </row>
    <row r="196" spans="1:37" ht="15.75" customHeight="1" x14ac:dyDescent="0.2">
      <c r="A196" s="10" t="str">
        <f>IFERROR(IF(VLOOKUP(B196,ERP!D:D,1,0)=B196,"Rapproché","Non rapproché"),"Non rapproché")</f>
        <v>Rapproché</v>
      </c>
      <c r="B196" s="10">
        <f>IFERROR(VLOOKUP(F196,ERP!A:D,4,0),VLOOKUP(F196,ERP!B:D,3,0))</f>
        <v>189568</v>
      </c>
      <c r="C196" s="3">
        <v>75</v>
      </c>
      <c r="D196" s="3" t="s">
        <v>37</v>
      </c>
      <c r="E196" s="11">
        <v>75102</v>
      </c>
      <c r="F196" s="3">
        <v>1020832080</v>
      </c>
      <c r="G196" s="3" t="s">
        <v>69</v>
      </c>
      <c r="H196" s="3" t="s">
        <v>45</v>
      </c>
      <c r="I196" s="3">
        <v>89</v>
      </c>
      <c r="J196" s="3">
        <v>153</v>
      </c>
      <c r="K196" s="3">
        <v>11</v>
      </c>
      <c r="L196" s="3">
        <v>4</v>
      </c>
      <c r="M196" s="3" t="s">
        <v>40</v>
      </c>
      <c r="N196" s="3">
        <v>1</v>
      </c>
      <c r="O196" s="3" t="s">
        <v>70</v>
      </c>
      <c r="Q196" s="3">
        <v>34</v>
      </c>
      <c r="S196" s="12"/>
      <c r="T196" s="12">
        <v>2012</v>
      </c>
      <c r="U196" s="12"/>
      <c r="V196" s="12"/>
      <c r="W196" s="12"/>
      <c r="X196" s="12"/>
      <c r="Y196" s="12"/>
      <c r="Z196" s="13" t="s">
        <v>49</v>
      </c>
      <c r="AA196" s="18">
        <v>361.92</v>
      </c>
      <c r="AB196" s="18"/>
      <c r="AC196" s="15"/>
      <c r="AD196" s="16">
        <f>IFERROR(VLOOKUP(B196,ERP!D:AA,20,0),VLOOKUP(AH196,ERP!D:AF,20,0))</f>
        <v>1</v>
      </c>
      <c r="AE196" s="16" t="str">
        <f>IFERROR(VLOOKUP(B196,ERP!D:AA,22,0),VLOOKUP(AH196,ERP!D:AF,22,0))</f>
        <v>02BA</v>
      </c>
      <c r="AF196" s="16">
        <f>IFERROR(VLOOKUP(B196,ERP!D:AA,24,0),VLOOKUP(AH196,ERP!D:AF,24,0))</f>
        <v>1</v>
      </c>
      <c r="AG196" s="16" t="s">
        <v>44</v>
      </c>
      <c r="AH196" s="16" t="str">
        <f>IFERROR(VLOOKUP(AG196,ERP!A:D,4,0),"")</f>
        <v/>
      </c>
      <c r="AI196" s="17"/>
      <c r="AJ196" s="17"/>
      <c r="AK196" s="17"/>
    </row>
    <row r="197" spans="1:37" ht="15.75" customHeight="1" x14ac:dyDescent="0.2">
      <c r="A197" s="10" t="str">
        <f>IFERROR(IF(VLOOKUP(B197,ERP!D:D,1,0)=B197,"Rapproché","Non rapproché"),"Non rapproché")</f>
        <v>Rapproché</v>
      </c>
      <c r="B197" s="10">
        <f>IFERROR(VLOOKUP(F197,ERP!A:D,4,0),VLOOKUP(F197,ERP!B:D,3,0))</f>
        <v>189569</v>
      </c>
      <c r="C197" s="3">
        <v>75</v>
      </c>
      <c r="D197" s="3" t="s">
        <v>37</v>
      </c>
      <c r="E197" s="11">
        <v>75102</v>
      </c>
      <c r="F197" s="3">
        <v>1020832081</v>
      </c>
      <c r="G197" s="3" t="s">
        <v>69</v>
      </c>
      <c r="H197" s="3" t="s">
        <v>45</v>
      </c>
      <c r="I197" s="3">
        <v>34</v>
      </c>
      <c r="J197" s="3">
        <v>81</v>
      </c>
      <c r="K197" s="3">
        <v>12</v>
      </c>
      <c r="L197" s="3">
        <v>4</v>
      </c>
      <c r="M197" s="3" t="s">
        <v>40</v>
      </c>
      <c r="N197" s="3">
        <v>1</v>
      </c>
      <c r="O197" s="3" t="s">
        <v>70</v>
      </c>
      <c r="Q197" s="3">
        <v>34</v>
      </c>
      <c r="S197" s="12"/>
      <c r="T197" s="12">
        <v>2012</v>
      </c>
      <c r="U197" s="12"/>
      <c r="V197" s="12"/>
      <c r="W197" s="12"/>
      <c r="X197" s="12"/>
      <c r="Y197" s="12"/>
      <c r="Z197" s="13" t="s">
        <v>49</v>
      </c>
      <c r="AA197" s="18">
        <v>197.42</v>
      </c>
      <c r="AB197" s="18"/>
      <c r="AC197" s="15"/>
      <c r="AD197" s="16">
        <f>IFERROR(VLOOKUP(B197,ERP!D:AA,20,0),VLOOKUP(AH197,ERP!D:AF,20,0))</f>
        <v>1</v>
      </c>
      <c r="AE197" s="16" t="str">
        <f>IFERROR(VLOOKUP(B197,ERP!D:AA,22,0),VLOOKUP(AH197,ERP!D:AF,22,0))</f>
        <v>02BA</v>
      </c>
      <c r="AF197" s="16">
        <f>IFERROR(VLOOKUP(B197,ERP!D:AA,24,0),VLOOKUP(AH197,ERP!D:AF,24,0))</f>
        <v>1</v>
      </c>
      <c r="AG197" s="16" t="s">
        <v>44</v>
      </c>
      <c r="AH197" s="16" t="str">
        <f>IFERROR(VLOOKUP(AG197,ERP!A:D,4,0),"")</f>
        <v/>
      </c>
      <c r="AI197" s="17"/>
      <c r="AJ197" s="17"/>
      <c r="AK197" s="17"/>
    </row>
    <row r="198" spans="1:37" ht="15.75" customHeight="1" x14ac:dyDescent="0.2">
      <c r="A198" s="10" t="str">
        <f>IFERROR(IF(VLOOKUP(B198,ERP!D:D,1,0)=B198,"Rapproché","Non rapproché"),"Non rapproché")</f>
        <v>Rapproché</v>
      </c>
      <c r="B198" s="10">
        <f>IFERROR(VLOOKUP(F198,ERP!A:D,4,0),VLOOKUP(F198,ERP!B:D,3,0))</f>
        <v>189570</v>
      </c>
      <c r="C198" s="3">
        <v>75</v>
      </c>
      <c r="D198" s="3" t="s">
        <v>37</v>
      </c>
      <c r="E198" s="11">
        <v>75102</v>
      </c>
      <c r="F198" s="3">
        <v>1020832082</v>
      </c>
      <c r="G198" s="3" t="s">
        <v>69</v>
      </c>
      <c r="H198" s="3" t="s">
        <v>45</v>
      </c>
      <c r="I198" s="3">
        <v>89</v>
      </c>
      <c r="J198" s="3">
        <v>152</v>
      </c>
      <c r="K198" s="3">
        <v>13</v>
      </c>
      <c r="L198" s="3">
        <v>5</v>
      </c>
      <c r="M198" s="3" t="s">
        <v>40</v>
      </c>
      <c r="N198" s="3">
        <v>1</v>
      </c>
      <c r="O198" s="3" t="s">
        <v>70</v>
      </c>
      <c r="Q198" s="3">
        <v>34</v>
      </c>
      <c r="S198" s="12"/>
      <c r="T198" s="12">
        <v>2013</v>
      </c>
      <c r="U198" s="12"/>
      <c r="V198" s="12"/>
      <c r="W198" s="12"/>
      <c r="X198" s="12"/>
      <c r="Y198" s="12"/>
      <c r="Z198" s="13" t="s">
        <v>49</v>
      </c>
      <c r="AA198" s="18">
        <v>354.84</v>
      </c>
      <c r="AB198" s="18"/>
      <c r="AC198" s="15"/>
      <c r="AD198" s="16">
        <f>IFERROR(VLOOKUP(B198,ERP!D:AA,20,0),VLOOKUP(AH198,ERP!D:AF,20,0))</f>
        <v>1</v>
      </c>
      <c r="AE198" s="16" t="str">
        <f>IFERROR(VLOOKUP(B198,ERP!D:AA,22,0),VLOOKUP(AH198,ERP!D:AF,22,0))</f>
        <v>02BA</v>
      </c>
      <c r="AF198" s="16">
        <f>IFERROR(VLOOKUP(B198,ERP!D:AA,24,0),VLOOKUP(AH198,ERP!D:AF,24,0))</f>
        <v>1</v>
      </c>
      <c r="AG198" s="16" t="s">
        <v>44</v>
      </c>
      <c r="AH198" s="16" t="str">
        <f>IFERROR(VLOOKUP(AG198,ERP!A:D,4,0),"")</f>
        <v/>
      </c>
      <c r="AI198" s="17"/>
      <c r="AJ198" s="17"/>
      <c r="AK198" s="17"/>
    </row>
    <row r="199" spans="1:37" ht="15.75" customHeight="1" x14ac:dyDescent="0.2">
      <c r="A199" s="10" t="str">
        <f>IFERROR(IF(VLOOKUP(B199,ERP!D:D,1,0)=B199,"Rapproché","Non rapproché"),"Non rapproché")</f>
        <v>Rapproché</v>
      </c>
      <c r="B199" s="10">
        <f>IFERROR(VLOOKUP(F199,ERP!A:D,4,0),VLOOKUP(F199,ERP!B:D,3,0))</f>
        <v>189571</v>
      </c>
      <c r="C199" s="3">
        <v>75</v>
      </c>
      <c r="D199" s="3" t="s">
        <v>37</v>
      </c>
      <c r="E199" s="11">
        <v>75102</v>
      </c>
      <c r="F199" s="3">
        <v>1020832083</v>
      </c>
      <c r="G199" s="3" t="s">
        <v>69</v>
      </c>
      <c r="H199" s="3" t="s">
        <v>45</v>
      </c>
      <c r="I199" s="3">
        <v>85</v>
      </c>
      <c r="J199" s="3">
        <v>147</v>
      </c>
      <c r="K199" s="3">
        <v>14</v>
      </c>
      <c r="L199" s="3">
        <v>5</v>
      </c>
      <c r="M199" s="3" t="s">
        <v>40</v>
      </c>
      <c r="N199" s="3">
        <v>1</v>
      </c>
      <c r="O199" s="3" t="s">
        <v>70</v>
      </c>
      <c r="Q199" s="3">
        <v>34</v>
      </c>
      <c r="S199" s="12"/>
      <c r="T199" s="12">
        <v>2013</v>
      </c>
      <c r="U199" s="12"/>
      <c r="V199" s="12"/>
      <c r="W199" s="12"/>
      <c r="X199" s="12"/>
      <c r="Y199" s="12"/>
      <c r="Z199" s="13" t="s">
        <v>49</v>
      </c>
      <c r="AA199" s="18">
        <v>347.82</v>
      </c>
      <c r="AB199" s="18"/>
      <c r="AC199" s="15"/>
      <c r="AD199" s="16">
        <f>IFERROR(VLOOKUP(B199,ERP!D:AA,20,0),VLOOKUP(AH199,ERP!D:AF,20,0))</f>
        <v>1</v>
      </c>
      <c r="AE199" s="16" t="str">
        <f>IFERROR(VLOOKUP(B199,ERP!D:AA,22,0),VLOOKUP(AH199,ERP!D:AF,22,0))</f>
        <v>02BA</v>
      </c>
      <c r="AF199" s="16">
        <f>IFERROR(VLOOKUP(B199,ERP!D:AA,24,0),VLOOKUP(AH199,ERP!D:AF,24,0))</f>
        <v>1</v>
      </c>
      <c r="AG199" s="16" t="s">
        <v>44</v>
      </c>
      <c r="AH199" s="16" t="str">
        <f>IFERROR(VLOOKUP(AG199,ERP!A:D,4,0),"")</f>
        <v/>
      </c>
      <c r="AI199" s="17"/>
      <c r="AJ199" s="17"/>
      <c r="AK199" s="17"/>
    </row>
    <row r="200" spans="1:37" ht="15.75" customHeight="1" x14ac:dyDescent="0.2">
      <c r="A200" s="10" t="str">
        <f>IFERROR(IF(VLOOKUP(B200,ERP!D:D,1,0)=B200,"Rapproché","Non rapproché"),"Non rapproché")</f>
        <v>Rapproché</v>
      </c>
      <c r="B200" s="10">
        <f>IFERROR(VLOOKUP(F200,ERP!A:D,4,0),VLOOKUP(F200,ERP!B:D,3,0))</f>
        <v>189572</v>
      </c>
      <c r="C200" s="3">
        <v>75</v>
      </c>
      <c r="D200" s="3" t="s">
        <v>37</v>
      </c>
      <c r="E200" s="11">
        <v>75102</v>
      </c>
      <c r="F200" s="3">
        <v>1020832084</v>
      </c>
      <c r="G200" s="3" t="s">
        <v>69</v>
      </c>
      <c r="H200" s="3" t="s">
        <v>45</v>
      </c>
      <c r="I200" s="3">
        <v>35</v>
      </c>
      <c r="J200" s="3">
        <v>82</v>
      </c>
      <c r="K200" s="3">
        <v>15</v>
      </c>
      <c r="L200" s="3">
        <v>5</v>
      </c>
      <c r="M200" s="3" t="s">
        <v>40</v>
      </c>
      <c r="N200" s="3">
        <v>1</v>
      </c>
      <c r="O200" s="3" t="s">
        <v>70</v>
      </c>
      <c r="Q200" s="3">
        <v>34</v>
      </c>
      <c r="S200" s="12"/>
      <c r="T200" s="12">
        <v>2012</v>
      </c>
      <c r="U200" s="12"/>
      <c r="V200" s="12"/>
      <c r="W200" s="12"/>
      <c r="X200" s="12"/>
      <c r="Y200" s="12"/>
      <c r="Z200" s="13" t="s">
        <v>49</v>
      </c>
      <c r="AA200" s="18">
        <v>199.71</v>
      </c>
      <c r="AB200" s="18"/>
      <c r="AC200" s="15"/>
      <c r="AD200" s="16">
        <f>IFERROR(VLOOKUP(B200,ERP!D:AA,20,0),VLOOKUP(AH200,ERP!D:AF,20,0))</f>
        <v>1</v>
      </c>
      <c r="AE200" s="16" t="str">
        <f>IFERROR(VLOOKUP(B200,ERP!D:AA,22,0),VLOOKUP(AH200,ERP!D:AF,22,0))</f>
        <v>02BA</v>
      </c>
      <c r="AF200" s="16">
        <f>IFERROR(VLOOKUP(B200,ERP!D:AA,24,0),VLOOKUP(AH200,ERP!D:AF,24,0))</f>
        <v>1</v>
      </c>
      <c r="AG200" s="16" t="s">
        <v>44</v>
      </c>
      <c r="AH200" s="16" t="str">
        <f>IFERROR(VLOOKUP(AG200,ERP!A:D,4,0),"")</f>
        <v/>
      </c>
      <c r="AI200" s="17"/>
      <c r="AJ200" s="17"/>
      <c r="AK200" s="17"/>
    </row>
    <row r="201" spans="1:37" ht="15.75" customHeight="1" x14ac:dyDescent="0.2">
      <c r="A201" s="10" t="str">
        <f>IFERROR(IF(VLOOKUP(B201,ERP!D:D,1,0)=B201,"Rapproché","Non rapproché"),"Non rapproché")</f>
        <v>Rapproché</v>
      </c>
      <c r="B201" s="10">
        <f>IFERROR(VLOOKUP(F201,ERP!A:D,4,0),VLOOKUP(F201,ERP!B:D,3,0))</f>
        <v>189573</v>
      </c>
      <c r="C201" s="3">
        <v>75</v>
      </c>
      <c r="D201" s="3" t="s">
        <v>37</v>
      </c>
      <c r="E201" s="11">
        <v>75102</v>
      </c>
      <c r="F201" s="3">
        <v>1020832085</v>
      </c>
      <c r="G201" s="3" t="s">
        <v>69</v>
      </c>
      <c r="H201" s="3" t="s">
        <v>45</v>
      </c>
      <c r="I201" s="3">
        <v>73</v>
      </c>
      <c r="J201" s="3">
        <v>128</v>
      </c>
      <c r="K201" s="3">
        <v>16</v>
      </c>
      <c r="L201" s="3">
        <v>6</v>
      </c>
      <c r="M201" s="3" t="s">
        <v>40</v>
      </c>
      <c r="N201" s="3">
        <v>1</v>
      </c>
      <c r="O201" s="3" t="s">
        <v>70</v>
      </c>
      <c r="Q201" s="3">
        <v>34</v>
      </c>
      <c r="S201" s="12"/>
      <c r="T201" s="12">
        <v>2012</v>
      </c>
      <c r="U201" s="12"/>
      <c r="V201" s="12"/>
      <c r="W201" s="12"/>
      <c r="X201" s="12"/>
      <c r="Y201" s="12"/>
      <c r="Z201" s="13" t="s">
        <v>49</v>
      </c>
      <c r="AA201" s="18">
        <v>310.19</v>
      </c>
      <c r="AB201" s="18"/>
      <c r="AC201" s="15"/>
      <c r="AD201" s="16">
        <f>IFERROR(VLOOKUP(B201,ERP!D:AA,20,0),VLOOKUP(AH201,ERP!D:AF,20,0))</f>
        <v>1</v>
      </c>
      <c r="AE201" s="16" t="str">
        <f>IFERROR(VLOOKUP(B201,ERP!D:AA,22,0),VLOOKUP(AH201,ERP!D:AF,22,0))</f>
        <v>02BA</v>
      </c>
      <c r="AF201" s="16">
        <f>IFERROR(VLOOKUP(B201,ERP!D:AA,24,0),VLOOKUP(AH201,ERP!D:AF,24,0))</f>
        <v>1</v>
      </c>
      <c r="AG201" s="16" t="s">
        <v>44</v>
      </c>
      <c r="AH201" s="16" t="str">
        <f>IFERROR(VLOOKUP(AG201,ERP!A:D,4,0),"")</f>
        <v/>
      </c>
      <c r="AI201" s="17"/>
      <c r="AJ201" s="17"/>
      <c r="AK201" s="17"/>
    </row>
    <row r="202" spans="1:37" ht="15.75" customHeight="1" x14ac:dyDescent="0.2">
      <c r="A202" s="10" t="str">
        <f>IFERROR(IF(VLOOKUP(B202,ERP!D:D,1,0)=B202,"Rapproché","Non rapproché"),"Non rapproché")</f>
        <v>Rapproché</v>
      </c>
      <c r="B202" s="10">
        <f>IFERROR(VLOOKUP(F202,ERP!A:D,4,0),VLOOKUP(F202,ERP!B:D,3,0))</f>
        <v>189574</v>
      </c>
      <c r="C202" s="3">
        <v>75</v>
      </c>
      <c r="D202" s="3" t="s">
        <v>37</v>
      </c>
      <c r="E202" s="11">
        <v>75102</v>
      </c>
      <c r="F202" s="3">
        <v>1020832086</v>
      </c>
      <c r="G202" s="3" t="s">
        <v>69</v>
      </c>
      <c r="H202" s="3" t="s">
        <v>45</v>
      </c>
      <c r="I202" s="3">
        <v>30</v>
      </c>
      <c r="J202" s="3">
        <v>76</v>
      </c>
      <c r="K202" s="3">
        <v>17</v>
      </c>
      <c r="L202" s="3">
        <v>6</v>
      </c>
      <c r="M202" s="3" t="s">
        <v>40</v>
      </c>
      <c r="N202" s="3">
        <v>1</v>
      </c>
      <c r="O202" s="3" t="s">
        <v>70</v>
      </c>
      <c r="Q202" s="3">
        <v>34</v>
      </c>
      <c r="S202" s="12"/>
      <c r="T202" s="12">
        <v>2012</v>
      </c>
      <c r="U202" s="12"/>
      <c r="V202" s="12"/>
      <c r="W202" s="12"/>
      <c r="X202" s="12"/>
      <c r="Y202" s="12"/>
      <c r="Z202" s="13" t="s">
        <v>49</v>
      </c>
      <c r="AA202" s="18">
        <v>185.62</v>
      </c>
      <c r="AB202" s="18"/>
      <c r="AC202" s="15"/>
      <c r="AD202" s="16">
        <f>IFERROR(VLOOKUP(B202,ERP!D:AA,20,0),VLOOKUP(AH202,ERP!D:AF,20,0))</f>
        <v>1</v>
      </c>
      <c r="AE202" s="16" t="str">
        <f>IFERROR(VLOOKUP(B202,ERP!D:AA,22,0),VLOOKUP(AH202,ERP!D:AF,22,0))</f>
        <v>02BA</v>
      </c>
      <c r="AF202" s="16">
        <f>IFERROR(VLOOKUP(B202,ERP!D:AA,24,0),VLOOKUP(AH202,ERP!D:AF,24,0))</f>
        <v>1</v>
      </c>
      <c r="AG202" s="16" t="s">
        <v>44</v>
      </c>
      <c r="AH202" s="16" t="str">
        <f>IFERROR(VLOOKUP(AG202,ERP!A:D,4,0),"")</f>
        <v/>
      </c>
      <c r="AI202" s="17"/>
      <c r="AJ202" s="17"/>
      <c r="AK202" s="17"/>
    </row>
    <row r="203" spans="1:37" ht="15.75" customHeight="1" x14ac:dyDescent="0.2">
      <c r="A203" s="10" t="str">
        <f>IFERROR(IF(VLOOKUP(B203,ERP!D:D,1,0)=B203,"Rapproché","Non rapproché"),"Non rapproché")</f>
        <v>Rapproché</v>
      </c>
      <c r="B203" s="10">
        <f>IFERROR(VLOOKUP(F203,ERP!A:D,4,0),VLOOKUP(F203,ERP!B:D,3,0))</f>
        <v>189575</v>
      </c>
      <c r="C203" s="3">
        <v>75</v>
      </c>
      <c r="D203" s="3" t="s">
        <v>37</v>
      </c>
      <c r="E203" s="11">
        <v>75102</v>
      </c>
      <c r="F203" s="3">
        <v>1020832087</v>
      </c>
      <c r="G203" s="3" t="s">
        <v>69</v>
      </c>
      <c r="H203" s="3" t="s">
        <v>45</v>
      </c>
      <c r="I203" s="3">
        <v>81</v>
      </c>
      <c r="J203" s="3">
        <v>138</v>
      </c>
      <c r="K203" s="3">
        <v>18</v>
      </c>
      <c r="L203" s="3">
        <v>6</v>
      </c>
      <c r="M203" s="3" t="s">
        <v>40</v>
      </c>
      <c r="N203" s="3">
        <v>1</v>
      </c>
      <c r="O203" s="3" t="s">
        <v>70</v>
      </c>
      <c r="Q203" s="3">
        <v>34</v>
      </c>
      <c r="S203" s="12"/>
      <c r="T203" s="12">
        <v>2012</v>
      </c>
      <c r="U203" s="12"/>
      <c r="V203" s="12"/>
      <c r="W203" s="12"/>
      <c r="X203" s="12"/>
      <c r="Y203" s="12"/>
      <c r="Z203" s="13" t="s">
        <v>49</v>
      </c>
      <c r="AA203" s="18">
        <v>333.6</v>
      </c>
      <c r="AB203" s="18"/>
      <c r="AC203" s="15"/>
      <c r="AD203" s="16">
        <f>IFERROR(VLOOKUP(B203,ERP!D:AA,20,0),VLOOKUP(AH203,ERP!D:AF,20,0))</f>
        <v>1</v>
      </c>
      <c r="AE203" s="16" t="str">
        <f>IFERROR(VLOOKUP(B203,ERP!D:AA,22,0),VLOOKUP(AH203,ERP!D:AF,22,0))</f>
        <v>02BA</v>
      </c>
      <c r="AF203" s="16">
        <f>IFERROR(VLOOKUP(B203,ERP!D:AA,24,0),VLOOKUP(AH203,ERP!D:AF,24,0))</f>
        <v>1</v>
      </c>
      <c r="AG203" s="16" t="s">
        <v>44</v>
      </c>
      <c r="AH203" s="16" t="str">
        <f>IFERROR(VLOOKUP(AG203,ERP!A:D,4,0),"")</f>
        <v/>
      </c>
      <c r="AI203" s="17"/>
      <c r="AJ203" s="17"/>
      <c r="AK203" s="17"/>
    </row>
    <row r="204" spans="1:37" ht="15.75" customHeight="1" x14ac:dyDescent="0.2">
      <c r="A204" s="10" t="str">
        <f>IFERROR(IF(VLOOKUP(B204,ERP!D:D,1,0)=B204,"Rapproché","Non rapproché"),"Non rapproché")</f>
        <v>Rapproché</v>
      </c>
      <c r="B204" s="10">
        <f>IFERROR(VLOOKUP(F204,ERP!A:D,4,0),VLOOKUP(F204,ERP!B:D,3,0))</f>
        <v>189567</v>
      </c>
      <c r="C204" s="3">
        <v>75</v>
      </c>
      <c r="D204" s="3" t="s">
        <v>37</v>
      </c>
      <c r="E204" s="11">
        <v>75102</v>
      </c>
      <c r="F204" s="3">
        <v>1020917612</v>
      </c>
      <c r="G204" s="3" t="s">
        <v>69</v>
      </c>
      <c r="H204" s="3" t="s">
        <v>68</v>
      </c>
      <c r="J204" s="3">
        <v>0</v>
      </c>
      <c r="K204" s="3">
        <v>13</v>
      </c>
      <c r="L204" s="3">
        <v>4</v>
      </c>
      <c r="M204" s="3" t="s">
        <v>40</v>
      </c>
      <c r="N204" s="3">
        <v>1</v>
      </c>
      <c r="O204" s="3" t="s">
        <v>70</v>
      </c>
      <c r="Q204" s="3">
        <v>34</v>
      </c>
      <c r="R204" s="3" t="s">
        <v>71</v>
      </c>
      <c r="S204" s="21"/>
      <c r="T204" s="21">
        <v>2012</v>
      </c>
      <c r="U204" s="21"/>
      <c r="V204" s="21"/>
      <c r="W204" s="21"/>
      <c r="X204" s="21"/>
      <c r="Y204" s="21"/>
      <c r="Z204" s="13" t="s">
        <v>49</v>
      </c>
      <c r="AA204" s="23">
        <v>0</v>
      </c>
      <c r="AB204" s="23"/>
      <c r="AC204" s="22"/>
      <c r="AD204" s="16">
        <f>IFERROR(VLOOKUP(B204,ERP!D:AA,20,0),VLOOKUP(AH204,ERP!D:AF,20,0))</f>
        <v>1</v>
      </c>
      <c r="AE204" s="16" t="str">
        <f>IFERROR(VLOOKUP(B204,ERP!D:AA,22,0),VLOOKUP(AH204,ERP!D:AF,22,0))</f>
        <v>02BA</v>
      </c>
      <c r="AF204" s="16">
        <f>IFERROR(VLOOKUP(B204,ERP!D:AA,24,0),VLOOKUP(AH204,ERP!D:AF,24,0))</f>
        <v>1</v>
      </c>
      <c r="AG204" s="16">
        <v>1020832079</v>
      </c>
      <c r="AH204" s="16">
        <f>IFERROR(VLOOKUP(AG204,ERP!A:D,4,0),"")</f>
        <v>189567</v>
      </c>
      <c r="AI204" s="17"/>
      <c r="AJ204" s="17"/>
      <c r="AK204" s="17"/>
    </row>
    <row r="205" spans="1:37" ht="15.75" customHeight="1" x14ac:dyDescent="0.2">
      <c r="A205" s="10" t="str">
        <f>IFERROR(IF(VLOOKUP(B205,ERP!D:D,1,0)=B205,"Rapproché","Non rapproché"),"Non rapproché")</f>
        <v>Rapproché</v>
      </c>
      <c r="B205" s="10">
        <f>IFERROR(VLOOKUP(F205,ERP!A:D,4,0),VLOOKUP(F205,ERP!B:D,3,0))</f>
        <v>189569</v>
      </c>
      <c r="C205" s="3">
        <v>75</v>
      </c>
      <c r="D205" s="3" t="s">
        <v>37</v>
      </c>
      <c r="E205" s="11">
        <v>75102</v>
      </c>
      <c r="F205" s="3">
        <v>1021038948</v>
      </c>
      <c r="G205" s="3" t="s">
        <v>69</v>
      </c>
      <c r="H205" s="3" t="s">
        <v>68</v>
      </c>
      <c r="J205" s="3">
        <v>0</v>
      </c>
      <c r="K205" s="3">
        <v>14</v>
      </c>
      <c r="L205" s="3">
        <v>4</v>
      </c>
      <c r="M205" s="3" t="s">
        <v>40</v>
      </c>
      <c r="N205" s="3">
        <v>1</v>
      </c>
      <c r="O205" s="3" t="s">
        <v>70</v>
      </c>
      <c r="Q205" s="3">
        <v>34</v>
      </c>
      <c r="R205" s="3" t="s">
        <v>54</v>
      </c>
      <c r="S205" s="21"/>
      <c r="T205" s="21">
        <v>2012</v>
      </c>
      <c r="U205" s="21"/>
      <c r="V205" s="21"/>
      <c r="W205" s="21"/>
      <c r="X205" s="21"/>
      <c r="Y205" s="21"/>
      <c r="Z205" s="13" t="s">
        <v>49</v>
      </c>
      <c r="AA205" s="23">
        <v>0</v>
      </c>
      <c r="AB205" s="23"/>
      <c r="AC205" s="22"/>
      <c r="AD205" s="16">
        <f>IFERROR(VLOOKUP(B205,ERP!D:AA,20,0),VLOOKUP(AH205,ERP!D:AF,20,0))</f>
        <v>1</v>
      </c>
      <c r="AE205" s="16" t="str">
        <f>IFERROR(VLOOKUP(B205,ERP!D:AA,22,0),VLOOKUP(AH205,ERP!D:AF,22,0))</f>
        <v>02BA</v>
      </c>
      <c r="AF205" s="16">
        <f>IFERROR(VLOOKUP(B205,ERP!D:AA,24,0),VLOOKUP(AH205,ERP!D:AF,24,0))</f>
        <v>1</v>
      </c>
      <c r="AG205" s="16">
        <v>1020832081</v>
      </c>
      <c r="AH205" s="16">
        <f>IFERROR(VLOOKUP(AG205,ERP!A:D,4,0),"")</f>
        <v>189569</v>
      </c>
      <c r="AI205" s="17"/>
      <c r="AJ205" s="17"/>
      <c r="AK205" s="17"/>
    </row>
    <row r="206" spans="1:37" ht="15.75" customHeight="1" x14ac:dyDescent="0.2">
      <c r="A206" s="10" t="str">
        <f>IFERROR(IF(VLOOKUP(B206,ERP!D:D,1,0)=B206,"Rapproché","Non rapproché"),"Non rapproché")</f>
        <v>Rapproché</v>
      </c>
      <c r="B206" s="10">
        <f>IFERROR(VLOOKUP(F206,ERP!A:D,4,0),VLOOKUP(F206,ERP!B:D,3,0))</f>
        <v>189573</v>
      </c>
      <c r="C206" s="3">
        <v>75</v>
      </c>
      <c r="D206" s="3" t="s">
        <v>37</v>
      </c>
      <c r="E206" s="11">
        <v>75102</v>
      </c>
      <c r="F206" s="3">
        <v>1021047363</v>
      </c>
      <c r="G206" s="3" t="s">
        <v>69</v>
      </c>
      <c r="H206" s="3" t="s">
        <v>68</v>
      </c>
      <c r="J206" s="3">
        <v>0</v>
      </c>
      <c r="K206" s="3">
        <v>19</v>
      </c>
      <c r="L206" s="3">
        <v>6</v>
      </c>
      <c r="M206" s="3" t="s">
        <v>40</v>
      </c>
      <c r="N206" s="3">
        <v>1</v>
      </c>
      <c r="O206" s="3" t="s">
        <v>70</v>
      </c>
      <c r="Q206" s="3">
        <v>34</v>
      </c>
      <c r="R206" s="3" t="s">
        <v>54</v>
      </c>
      <c r="S206" s="21"/>
      <c r="T206" s="21">
        <v>2012</v>
      </c>
      <c r="U206" s="21"/>
      <c r="V206" s="21"/>
      <c r="W206" s="21"/>
      <c r="X206" s="21"/>
      <c r="Y206" s="21"/>
      <c r="Z206" s="13" t="s">
        <v>49</v>
      </c>
      <c r="AA206" s="23">
        <v>0</v>
      </c>
      <c r="AB206" s="23"/>
      <c r="AC206" s="22"/>
      <c r="AD206" s="16">
        <f>IFERROR(VLOOKUP(B206,ERP!D:AA,20,0),VLOOKUP(AH206,ERP!D:AF,20,0))</f>
        <v>1</v>
      </c>
      <c r="AE206" s="16" t="str">
        <f>IFERROR(VLOOKUP(B206,ERP!D:AA,22,0),VLOOKUP(AH206,ERP!D:AF,22,0))</f>
        <v>02BA</v>
      </c>
      <c r="AF206" s="16">
        <f>IFERROR(VLOOKUP(B206,ERP!D:AA,24,0),VLOOKUP(AH206,ERP!D:AF,24,0))</f>
        <v>1</v>
      </c>
      <c r="AG206" s="16">
        <v>1020832085</v>
      </c>
      <c r="AH206" s="16">
        <f>IFERROR(VLOOKUP(AG206,ERP!A:D,4,0),"")</f>
        <v>189573</v>
      </c>
      <c r="AI206" s="17"/>
      <c r="AJ206" s="17"/>
      <c r="AK206" s="17"/>
    </row>
    <row r="207" spans="1:37" ht="15.75" customHeight="1" x14ac:dyDescent="0.2">
      <c r="A207" s="10" t="str">
        <f>IFERROR(IF(VLOOKUP(B207,ERP!D:D,1,0)=B207,"Rapproché","Non rapproché"),"Non rapproché")</f>
        <v>Rapproché</v>
      </c>
      <c r="B207" s="10">
        <f>IFERROR(VLOOKUP(F207,ERP!A:D,4,0),VLOOKUP(F207,ERP!B:D,3,0))</f>
        <v>189566</v>
      </c>
      <c r="C207" s="3">
        <v>75</v>
      </c>
      <c r="D207" s="3" t="s">
        <v>37</v>
      </c>
      <c r="E207" s="11">
        <v>75102</v>
      </c>
      <c r="F207" s="3">
        <v>1021169005</v>
      </c>
      <c r="G207" s="3" t="s">
        <v>69</v>
      </c>
      <c r="H207" s="3" t="s">
        <v>68</v>
      </c>
      <c r="J207" s="3">
        <v>0</v>
      </c>
      <c r="K207" s="3">
        <v>10</v>
      </c>
      <c r="L207" s="3">
        <v>3</v>
      </c>
      <c r="M207" s="3" t="s">
        <v>40</v>
      </c>
      <c r="N207" s="3">
        <v>1</v>
      </c>
      <c r="O207" s="3" t="s">
        <v>70</v>
      </c>
      <c r="Q207" s="3">
        <v>34</v>
      </c>
      <c r="R207" s="3" t="s">
        <v>54</v>
      </c>
      <c r="S207" s="21"/>
      <c r="T207" s="21">
        <v>2012</v>
      </c>
      <c r="U207" s="21"/>
      <c r="V207" s="21"/>
      <c r="W207" s="21"/>
      <c r="X207" s="21"/>
      <c r="Y207" s="21"/>
      <c r="Z207" s="13" t="s">
        <v>49</v>
      </c>
      <c r="AA207" s="23">
        <v>0</v>
      </c>
      <c r="AB207" s="23"/>
      <c r="AC207" s="22"/>
      <c r="AD207" s="16">
        <f>IFERROR(VLOOKUP(B207,ERP!D:AA,20,0),VLOOKUP(AH207,ERP!D:AF,20,0))</f>
        <v>1</v>
      </c>
      <c r="AE207" s="16" t="str">
        <f>IFERROR(VLOOKUP(B207,ERP!D:AA,22,0),VLOOKUP(AH207,ERP!D:AF,22,0))</f>
        <v>02BA</v>
      </c>
      <c r="AF207" s="16">
        <f>IFERROR(VLOOKUP(B207,ERP!D:AA,24,0),VLOOKUP(AH207,ERP!D:AF,24,0))</f>
        <v>1</v>
      </c>
      <c r="AG207" s="16">
        <v>1020832078</v>
      </c>
      <c r="AH207" s="16">
        <f>IFERROR(VLOOKUP(AG207,ERP!A:D,4,0),"")</f>
        <v>189566</v>
      </c>
      <c r="AI207" s="17"/>
      <c r="AJ207" s="17"/>
      <c r="AK207" s="17"/>
    </row>
    <row r="208" spans="1:37" ht="15.75" customHeight="1" x14ac:dyDescent="0.2">
      <c r="A208" s="10" t="str">
        <f>IFERROR(IF(VLOOKUP(B208,ERP!D:D,1,0)=B208,"Rapproché","Non rapproché"),"Non rapproché")</f>
        <v>Rapproché</v>
      </c>
      <c r="B208" s="10">
        <f>IFERROR(VLOOKUP(F208,ERP!A:D,4,0),VLOOKUP(F208,ERP!B:D,3,0))</f>
        <v>189560</v>
      </c>
      <c r="C208" s="3">
        <v>75</v>
      </c>
      <c r="D208" s="3" t="s">
        <v>37</v>
      </c>
      <c r="E208" s="11">
        <v>75102</v>
      </c>
      <c r="F208" s="3">
        <v>1021183996</v>
      </c>
      <c r="G208" s="3" t="s">
        <v>69</v>
      </c>
      <c r="H208" s="3" t="s">
        <v>68</v>
      </c>
      <c r="J208" s="3">
        <v>0</v>
      </c>
      <c r="K208" s="3">
        <v>4</v>
      </c>
      <c r="L208" s="3">
        <v>1</v>
      </c>
      <c r="M208" s="3" t="s">
        <v>40</v>
      </c>
      <c r="N208" s="3">
        <v>1</v>
      </c>
      <c r="O208" s="3" t="s">
        <v>70</v>
      </c>
      <c r="Q208" s="3">
        <v>34</v>
      </c>
      <c r="R208" s="3" t="s">
        <v>54</v>
      </c>
      <c r="S208" s="21"/>
      <c r="T208" s="21">
        <v>2012</v>
      </c>
      <c r="U208" s="21"/>
      <c r="V208" s="21"/>
      <c r="W208" s="21"/>
      <c r="X208" s="21"/>
      <c r="Y208" s="21"/>
      <c r="Z208" s="13" t="s">
        <v>49</v>
      </c>
      <c r="AA208" s="23">
        <v>0</v>
      </c>
      <c r="AB208" s="23"/>
      <c r="AC208" s="22"/>
      <c r="AD208" s="16">
        <f>IFERROR(VLOOKUP(B208,ERP!D:AA,20,0),VLOOKUP(AH208,ERP!D:AF,20,0))</f>
        <v>1</v>
      </c>
      <c r="AE208" s="16" t="str">
        <f>IFERROR(VLOOKUP(B208,ERP!D:AA,22,0),VLOOKUP(AH208,ERP!D:AF,22,0))</f>
        <v>02BA</v>
      </c>
      <c r="AF208" s="16">
        <f>IFERROR(VLOOKUP(B208,ERP!D:AA,24,0),VLOOKUP(AH208,ERP!D:AF,24,0))</f>
        <v>1</v>
      </c>
      <c r="AG208" s="16">
        <v>1020832072</v>
      </c>
      <c r="AH208" s="16">
        <f>IFERROR(VLOOKUP(AG208,ERP!A:D,4,0),"")</f>
        <v>189560</v>
      </c>
      <c r="AI208" s="17"/>
      <c r="AJ208" s="17"/>
      <c r="AK208" s="17"/>
    </row>
    <row r="209" spans="1:37" ht="15.75" customHeight="1" x14ac:dyDescent="0.2">
      <c r="A209" s="10" t="str">
        <f>IFERROR(IF(VLOOKUP(B209,ERP!D:D,1,0)=B209,"Rapproché","Non rapproché"),"Non rapproché")</f>
        <v>Rapproché</v>
      </c>
      <c r="B209" s="10">
        <f>IFERROR(VLOOKUP(F209,ERP!A:D,4,0),VLOOKUP(F209,ERP!B:D,3,0))</f>
        <v>189564</v>
      </c>
      <c r="C209" s="3">
        <v>75</v>
      </c>
      <c r="D209" s="3" t="s">
        <v>37</v>
      </c>
      <c r="E209" s="11">
        <v>75102</v>
      </c>
      <c r="F209" s="3">
        <v>1021232692</v>
      </c>
      <c r="G209" s="3" t="s">
        <v>69</v>
      </c>
      <c r="H209" s="3" t="s">
        <v>68</v>
      </c>
      <c r="J209" s="3">
        <v>0</v>
      </c>
      <c r="K209" s="3">
        <v>11</v>
      </c>
      <c r="L209" s="3">
        <v>3</v>
      </c>
      <c r="M209" s="3" t="s">
        <v>40</v>
      </c>
      <c r="N209" s="3">
        <v>1</v>
      </c>
      <c r="O209" s="3" t="s">
        <v>70</v>
      </c>
      <c r="Q209" s="3">
        <v>34</v>
      </c>
      <c r="R209" s="3" t="s">
        <v>71</v>
      </c>
      <c r="S209" s="21"/>
      <c r="T209" s="21">
        <v>2012</v>
      </c>
      <c r="U209" s="21"/>
      <c r="V209" s="21"/>
      <c r="W209" s="21"/>
      <c r="X209" s="21"/>
      <c r="Y209" s="21"/>
      <c r="Z209" s="13" t="s">
        <v>49</v>
      </c>
      <c r="AA209" s="23">
        <v>0</v>
      </c>
      <c r="AB209" s="23"/>
      <c r="AC209" s="22"/>
      <c r="AD209" s="16">
        <f>IFERROR(VLOOKUP(B209,ERP!D:AA,20,0),VLOOKUP(AH209,ERP!D:AF,20,0))</f>
        <v>1</v>
      </c>
      <c r="AE209" s="16" t="str">
        <f>IFERROR(VLOOKUP(B209,ERP!D:AA,22,0),VLOOKUP(AH209,ERP!D:AF,22,0))</f>
        <v>02BA</v>
      </c>
      <c r="AF209" s="16">
        <f>IFERROR(VLOOKUP(B209,ERP!D:AA,24,0),VLOOKUP(AH209,ERP!D:AF,24,0))</f>
        <v>1</v>
      </c>
      <c r="AG209" s="16">
        <v>1020832076</v>
      </c>
      <c r="AH209" s="16">
        <f>IFERROR(VLOOKUP(AG209,ERP!A:D,4,0),"")</f>
        <v>189564</v>
      </c>
      <c r="AI209" s="17"/>
      <c r="AJ209" s="17"/>
      <c r="AK209" s="17"/>
    </row>
    <row r="210" spans="1:37" ht="15.75" customHeight="1" x14ac:dyDescent="0.2">
      <c r="A210" s="10" t="str">
        <f>IFERROR(IF(VLOOKUP(B210,ERP!D:D,1,0)=B210,"Rapproché","Non rapproché"),"Non rapproché")</f>
        <v>Rapproché</v>
      </c>
      <c r="B210" s="10">
        <f>IFERROR(VLOOKUP(F210,ERP!A:D,4,0),VLOOKUP(F210,ERP!B:D,3,0))</f>
        <v>189575</v>
      </c>
      <c r="C210" s="3">
        <v>75</v>
      </c>
      <c r="D210" s="3" t="s">
        <v>37</v>
      </c>
      <c r="E210" s="11">
        <v>75102</v>
      </c>
      <c r="F210" s="3">
        <v>1021306882</v>
      </c>
      <c r="G210" s="3" t="s">
        <v>69</v>
      </c>
      <c r="H210" s="3" t="s">
        <v>68</v>
      </c>
      <c r="J210" s="3">
        <v>0</v>
      </c>
      <c r="K210" s="3">
        <v>20</v>
      </c>
      <c r="L210" s="3">
        <v>6</v>
      </c>
      <c r="M210" s="3" t="s">
        <v>40</v>
      </c>
      <c r="N210" s="3">
        <v>1</v>
      </c>
      <c r="O210" s="3" t="s">
        <v>70</v>
      </c>
      <c r="Q210" s="3">
        <v>34</v>
      </c>
      <c r="R210" s="3" t="s">
        <v>54</v>
      </c>
      <c r="S210" s="21"/>
      <c r="T210" s="21">
        <v>2012</v>
      </c>
      <c r="U210" s="21"/>
      <c r="V210" s="21"/>
      <c r="W210" s="21"/>
      <c r="X210" s="21"/>
      <c r="Y210" s="21"/>
      <c r="Z210" s="13" t="s">
        <v>49</v>
      </c>
      <c r="AA210" s="23">
        <v>0</v>
      </c>
      <c r="AB210" s="23"/>
      <c r="AC210" s="22"/>
      <c r="AD210" s="16">
        <f>IFERROR(VLOOKUP(B210,ERP!D:AA,20,0),VLOOKUP(AH210,ERP!D:AF,20,0))</f>
        <v>1</v>
      </c>
      <c r="AE210" s="16" t="str">
        <f>IFERROR(VLOOKUP(B210,ERP!D:AA,22,0),VLOOKUP(AH210,ERP!D:AF,22,0))</f>
        <v>02BA</v>
      </c>
      <c r="AF210" s="16">
        <f>IFERROR(VLOOKUP(B210,ERP!D:AA,24,0),VLOOKUP(AH210,ERP!D:AF,24,0))</f>
        <v>1</v>
      </c>
      <c r="AG210" s="16">
        <v>1020832087</v>
      </c>
      <c r="AH210" s="16">
        <f>IFERROR(VLOOKUP(AG210,ERP!A:D,4,0),"")</f>
        <v>189575</v>
      </c>
      <c r="AI210" s="17"/>
      <c r="AJ210" s="17"/>
      <c r="AK210" s="17"/>
    </row>
    <row r="211" spans="1:37" ht="15.75" customHeight="1" x14ac:dyDescent="0.2">
      <c r="A211" s="10" t="str">
        <f>IFERROR(IF(VLOOKUP(B211,ERP!D:D,1,0)=B211,"Rapproché","Non rapproché"),"Non rapproché")</f>
        <v>Rapproché</v>
      </c>
      <c r="B211" s="10">
        <f>IFERROR(VLOOKUP(F211,ERP!A:D,4,0),VLOOKUP(F211,ERP!B:D,3,0))</f>
        <v>189563</v>
      </c>
      <c r="C211" s="3">
        <v>75</v>
      </c>
      <c r="D211" s="3" t="s">
        <v>37</v>
      </c>
      <c r="E211" s="11">
        <v>75102</v>
      </c>
      <c r="F211" s="3">
        <v>1021339871</v>
      </c>
      <c r="G211" s="3" t="s">
        <v>69</v>
      </c>
      <c r="H211" s="3" t="s">
        <v>68</v>
      </c>
      <c r="J211" s="3">
        <v>0</v>
      </c>
      <c r="K211" s="3">
        <v>7</v>
      </c>
      <c r="L211" s="3">
        <v>2</v>
      </c>
      <c r="M211" s="3" t="s">
        <v>40</v>
      </c>
      <c r="N211" s="3">
        <v>1</v>
      </c>
      <c r="O211" s="3" t="s">
        <v>70</v>
      </c>
      <c r="Q211" s="3">
        <v>34</v>
      </c>
      <c r="R211" s="3" t="s">
        <v>54</v>
      </c>
      <c r="S211" s="21"/>
      <c r="T211" s="21">
        <v>2012</v>
      </c>
      <c r="U211" s="21"/>
      <c r="V211" s="21"/>
      <c r="W211" s="21"/>
      <c r="X211" s="21"/>
      <c r="Y211" s="21"/>
      <c r="Z211" s="13" t="s">
        <v>49</v>
      </c>
      <c r="AA211" s="23">
        <v>0</v>
      </c>
      <c r="AB211" s="23"/>
      <c r="AC211" s="22"/>
      <c r="AD211" s="16">
        <f>IFERROR(VLOOKUP(B211,ERP!D:AA,20,0),VLOOKUP(AH211,ERP!D:AF,20,0))</f>
        <v>1</v>
      </c>
      <c r="AE211" s="16" t="str">
        <f>IFERROR(VLOOKUP(B211,ERP!D:AA,22,0),VLOOKUP(AH211,ERP!D:AF,22,0))</f>
        <v>02BA</v>
      </c>
      <c r="AF211" s="16">
        <f>IFERROR(VLOOKUP(B211,ERP!D:AA,24,0),VLOOKUP(AH211,ERP!D:AF,24,0))</f>
        <v>1</v>
      </c>
      <c r="AG211" s="16">
        <v>1020832075</v>
      </c>
      <c r="AH211" s="16">
        <f>IFERROR(VLOOKUP(AG211,ERP!A:D,4,0),"")</f>
        <v>189563</v>
      </c>
      <c r="AI211" s="17"/>
      <c r="AJ211" s="17"/>
      <c r="AK211" s="17"/>
    </row>
    <row r="212" spans="1:37" ht="15.75" customHeight="1" x14ac:dyDescent="0.2">
      <c r="A212" s="10" t="str">
        <f>IFERROR(IF(VLOOKUP(B212,ERP!D:D,1,0)=B212,"Rapproché","Non rapproché"),"Non rapproché")</f>
        <v>Rapproché</v>
      </c>
      <c r="B212" s="10">
        <f>IFERROR(VLOOKUP(F212,ERP!A:D,4,0),VLOOKUP(F212,ERP!B:D,3,0))</f>
        <v>189561</v>
      </c>
      <c r="C212" s="3">
        <v>75</v>
      </c>
      <c r="D212" s="3" t="s">
        <v>37</v>
      </c>
      <c r="E212" s="11">
        <v>75102</v>
      </c>
      <c r="F212" s="3">
        <v>1021479010</v>
      </c>
      <c r="G212" s="3" t="s">
        <v>69</v>
      </c>
      <c r="H212" s="3" t="s">
        <v>68</v>
      </c>
      <c r="J212" s="3">
        <v>0</v>
      </c>
      <c r="K212" s="3">
        <v>8</v>
      </c>
      <c r="L212" s="3">
        <v>2</v>
      </c>
      <c r="M212" s="3" t="s">
        <v>40</v>
      </c>
      <c r="N212" s="3">
        <v>1</v>
      </c>
      <c r="O212" s="3" t="s">
        <v>70</v>
      </c>
      <c r="Q212" s="3">
        <v>34</v>
      </c>
      <c r="R212" s="3" t="s">
        <v>71</v>
      </c>
      <c r="S212" s="21"/>
      <c r="T212" s="21">
        <v>2012</v>
      </c>
      <c r="U212" s="21"/>
      <c r="V212" s="21"/>
      <c r="W212" s="21"/>
      <c r="X212" s="21"/>
      <c r="Y212" s="21"/>
      <c r="Z212" s="13" t="s">
        <v>49</v>
      </c>
      <c r="AA212" s="23">
        <v>0</v>
      </c>
      <c r="AB212" s="23"/>
      <c r="AC212" s="22"/>
      <c r="AD212" s="16">
        <f>IFERROR(VLOOKUP(B212,ERP!D:AA,20,0),VLOOKUP(AH212,ERP!D:AF,20,0))</f>
        <v>1</v>
      </c>
      <c r="AE212" s="16" t="str">
        <f>IFERROR(VLOOKUP(B212,ERP!D:AA,22,0),VLOOKUP(AH212,ERP!D:AF,22,0))</f>
        <v>02BA</v>
      </c>
      <c r="AF212" s="16">
        <f>IFERROR(VLOOKUP(B212,ERP!D:AA,24,0),VLOOKUP(AH212,ERP!D:AF,24,0))</f>
        <v>1</v>
      </c>
      <c r="AG212" s="16">
        <v>1020832073</v>
      </c>
      <c r="AH212" s="16">
        <f>IFERROR(VLOOKUP(AG212,ERP!A:D,4,0),"")</f>
        <v>189561</v>
      </c>
      <c r="AI212" s="17"/>
      <c r="AJ212" s="17"/>
      <c r="AK212" s="17"/>
    </row>
    <row r="213" spans="1:37" ht="15.75" customHeight="1" x14ac:dyDescent="0.2">
      <c r="A213" s="10" t="str">
        <f>IFERROR(IF(VLOOKUP(B213,ERP!D:D,1,0)=B213,"Rapproché","Non rapproché"),"Non rapproché")</f>
        <v>Rapproché</v>
      </c>
      <c r="B213" s="10">
        <f>IFERROR(VLOOKUP(F213,ERP!A:D,4,0),VLOOKUP(F213,ERP!B:D,3,0))</f>
        <v>189572</v>
      </c>
      <c r="C213" s="3">
        <v>75</v>
      </c>
      <c r="D213" s="3" t="s">
        <v>37</v>
      </c>
      <c r="E213" s="11">
        <v>75102</v>
      </c>
      <c r="F213" s="3">
        <v>1021525321</v>
      </c>
      <c r="G213" s="3" t="s">
        <v>69</v>
      </c>
      <c r="H213" s="3" t="s">
        <v>68</v>
      </c>
      <c r="J213" s="3">
        <v>0</v>
      </c>
      <c r="K213" s="3">
        <v>16</v>
      </c>
      <c r="L213" s="3">
        <v>5</v>
      </c>
      <c r="M213" s="3" t="s">
        <v>40</v>
      </c>
      <c r="N213" s="3">
        <v>1</v>
      </c>
      <c r="O213" s="3" t="s">
        <v>70</v>
      </c>
      <c r="Q213" s="3">
        <v>34</v>
      </c>
      <c r="R213" s="3" t="s">
        <v>54</v>
      </c>
      <c r="S213" s="21"/>
      <c r="T213" s="21">
        <v>2012</v>
      </c>
      <c r="U213" s="21"/>
      <c r="V213" s="21"/>
      <c r="W213" s="21"/>
      <c r="X213" s="21"/>
      <c r="Y213" s="21"/>
      <c r="Z213" s="13" t="s">
        <v>49</v>
      </c>
      <c r="AA213" s="23">
        <v>0</v>
      </c>
      <c r="AB213" s="23"/>
      <c r="AC213" s="22"/>
      <c r="AD213" s="16">
        <f>IFERROR(VLOOKUP(B213,ERP!D:AA,20,0),VLOOKUP(AH213,ERP!D:AF,20,0))</f>
        <v>1</v>
      </c>
      <c r="AE213" s="16" t="str">
        <f>IFERROR(VLOOKUP(B213,ERP!D:AA,22,0),VLOOKUP(AH213,ERP!D:AF,22,0))</f>
        <v>02BA</v>
      </c>
      <c r="AF213" s="16">
        <f>IFERROR(VLOOKUP(B213,ERP!D:AA,24,0),VLOOKUP(AH213,ERP!D:AF,24,0))</f>
        <v>1</v>
      </c>
      <c r="AG213" s="16">
        <v>1020832084</v>
      </c>
      <c r="AH213" s="16">
        <f>IFERROR(VLOOKUP(AG213,ERP!A:D,4,0),"")</f>
        <v>189572</v>
      </c>
      <c r="AI213" s="17"/>
      <c r="AJ213" s="17"/>
      <c r="AK213" s="17"/>
    </row>
    <row r="214" spans="1:37" ht="15.75" customHeight="1" x14ac:dyDescent="0.2">
      <c r="A214" s="10" t="str">
        <f>IFERROR(IF(VLOOKUP(B214,ERP!D:D,1,0)=B214,"Rapproché","Non rapproché"),"Non rapproché")</f>
        <v>Rapproché</v>
      </c>
      <c r="B214" s="10">
        <f>IFERROR(VLOOKUP(F214,ERP!A:D,4,0),VLOOKUP(F214,ERP!B:D,3,0))</f>
        <v>189570</v>
      </c>
      <c r="C214" s="3">
        <v>75</v>
      </c>
      <c r="D214" s="3" t="s">
        <v>37</v>
      </c>
      <c r="E214" s="11">
        <v>75102</v>
      </c>
      <c r="F214" s="3">
        <v>1021535159</v>
      </c>
      <c r="G214" s="3" t="s">
        <v>69</v>
      </c>
      <c r="H214" s="3" t="s">
        <v>68</v>
      </c>
      <c r="J214" s="3">
        <v>0</v>
      </c>
      <c r="K214" s="3">
        <v>17</v>
      </c>
      <c r="L214" s="3">
        <v>5</v>
      </c>
      <c r="M214" s="3" t="s">
        <v>40</v>
      </c>
      <c r="N214" s="3">
        <v>1</v>
      </c>
      <c r="O214" s="3" t="s">
        <v>70</v>
      </c>
      <c r="Q214" s="3">
        <v>34</v>
      </c>
      <c r="R214" s="3" t="s">
        <v>71</v>
      </c>
      <c r="S214" s="21"/>
      <c r="T214" s="21">
        <v>2013</v>
      </c>
      <c r="U214" s="21"/>
      <c r="V214" s="21"/>
      <c r="W214" s="21"/>
      <c r="X214" s="21"/>
      <c r="Y214" s="21"/>
      <c r="Z214" s="13" t="s">
        <v>49</v>
      </c>
      <c r="AA214" s="23">
        <v>0</v>
      </c>
      <c r="AB214" s="23"/>
      <c r="AC214" s="22"/>
      <c r="AD214" s="16">
        <f>IFERROR(VLOOKUP(B214,ERP!D:AA,20,0),VLOOKUP(AH214,ERP!D:AF,20,0))</f>
        <v>1</v>
      </c>
      <c r="AE214" s="16" t="str">
        <f>IFERROR(VLOOKUP(B214,ERP!D:AA,22,0),VLOOKUP(AH214,ERP!D:AF,22,0))</f>
        <v>02BA</v>
      </c>
      <c r="AF214" s="16">
        <f>IFERROR(VLOOKUP(B214,ERP!D:AA,24,0),VLOOKUP(AH214,ERP!D:AF,24,0))</f>
        <v>1</v>
      </c>
      <c r="AG214" s="16">
        <v>1020832082</v>
      </c>
      <c r="AH214" s="16">
        <f>IFERROR(VLOOKUP(AG214,ERP!A:D,4,0),"")</f>
        <v>189570</v>
      </c>
      <c r="AI214" s="17"/>
      <c r="AJ214" s="17"/>
      <c r="AK214" s="17"/>
    </row>
    <row r="215" spans="1:37" ht="15.75" customHeight="1" x14ac:dyDescent="0.2">
      <c r="A215" s="10" t="str">
        <f>IFERROR(IF(VLOOKUP(B215,ERP!D:D,1,0)=B215,"Rapproché","Non rapproché"),"Non rapproché")</f>
        <v>Rapproché</v>
      </c>
      <c r="B215" s="10">
        <f>IFERROR(VLOOKUP(F215,ERP!A:D,4,0),VLOOKUP(F215,ERP!B:D,3,0))</f>
        <v>189574</v>
      </c>
      <c r="C215" s="3">
        <v>75</v>
      </c>
      <c r="D215" s="3" t="s">
        <v>37</v>
      </c>
      <c r="E215" s="11">
        <v>75102</v>
      </c>
      <c r="F215" s="3">
        <v>1021823188</v>
      </c>
      <c r="G215" s="3" t="s">
        <v>69</v>
      </c>
      <c r="H215" s="3" t="s">
        <v>68</v>
      </c>
      <c r="J215" s="3">
        <v>0</v>
      </c>
      <c r="K215" s="3">
        <v>21</v>
      </c>
      <c r="L215" s="3">
        <v>6</v>
      </c>
      <c r="M215" s="3" t="s">
        <v>40</v>
      </c>
      <c r="N215" s="3">
        <v>1</v>
      </c>
      <c r="O215" s="3" t="s">
        <v>70</v>
      </c>
      <c r="Q215" s="3">
        <v>34</v>
      </c>
      <c r="R215" s="3" t="s">
        <v>54</v>
      </c>
      <c r="S215" s="21"/>
      <c r="T215" s="21">
        <v>2012</v>
      </c>
      <c r="U215" s="21"/>
      <c r="V215" s="21"/>
      <c r="W215" s="21"/>
      <c r="X215" s="21"/>
      <c r="Y215" s="21"/>
      <c r="Z215" s="13" t="s">
        <v>49</v>
      </c>
      <c r="AA215" s="23">
        <v>0</v>
      </c>
      <c r="AB215" s="23"/>
      <c r="AC215" s="22"/>
      <c r="AD215" s="16">
        <f>IFERROR(VLOOKUP(B215,ERP!D:AA,20,0),VLOOKUP(AH215,ERP!D:AF,20,0))</f>
        <v>1</v>
      </c>
      <c r="AE215" s="16" t="str">
        <f>IFERROR(VLOOKUP(B215,ERP!D:AA,22,0),VLOOKUP(AH215,ERP!D:AF,22,0))</f>
        <v>02BA</v>
      </c>
      <c r="AF215" s="16">
        <f>IFERROR(VLOOKUP(B215,ERP!D:AA,24,0),VLOOKUP(AH215,ERP!D:AF,24,0))</f>
        <v>1</v>
      </c>
      <c r="AG215" s="16">
        <v>1020832086</v>
      </c>
      <c r="AH215" s="16">
        <f>IFERROR(VLOOKUP(AG215,ERP!A:D,4,0),"")</f>
        <v>189574</v>
      </c>
      <c r="AI215" s="17"/>
      <c r="AJ215" s="17"/>
      <c r="AK215" s="17"/>
    </row>
    <row r="216" spans="1:37" ht="15.75" customHeight="1" x14ac:dyDescent="0.2">
      <c r="A216" s="10" t="str">
        <f>IFERROR(IF(VLOOKUP(B216,ERP!D:D,1,0)=B216,"Rapproché","Non rapproché"),"Non rapproché")</f>
        <v>Rapproché</v>
      </c>
      <c r="B216" s="10">
        <f>IFERROR(VLOOKUP(F216,ERP!A:D,4,0),VLOOKUP(F216,ERP!B:D,3,0))</f>
        <v>176551</v>
      </c>
      <c r="C216" s="11">
        <v>75</v>
      </c>
      <c r="D216" s="11" t="s">
        <v>37</v>
      </c>
      <c r="E216" s="11">
        <v>75102</v>
      </c>
      <c r="F216" s="11">
        <v>1020037217</v>
      </c>
      <c r="G216" s="11" t="s">
        <v>72</v>
      </c>
      <c r="H216" s="11" t="s">
        <v>39</v>
      </c>
      <c r="I216" s="11"/>
      <c r="J216" s="11">
        <v>545</v>
      </c>
      <c r="K216" s="11">
        <v>1001</v>
      </c>
      <c r="L216" s="3">
        <v>0</v>
      </c>
      <c r="M216" s="11" t="s">
        <v>40</v>
      </c>
      <c r="N216" s="11">
        <v>1</v>
      </c>
      <c r="O216" s="11" t="s">
        <v>73</v>
      </c>
      <c r="P216" s="11"/>
      <c r="Q216" s="3">
        <v>5</v>
      </c>
      <c r="R216" s="11"/>
      <c r="S216" s="12" t="s">
        <v>65</v>
      </c>
      <c r="T216" s="12">
        <v>1880</v>
      </c>
      <c r="U216" s="12">
        <v>545</v>
      </c>
      <c r="V216" s="12">
        <v>0</v>
      </c>
      <c r="W216" s="12">
        <v>0</v>
      </c>
      <c r="X216" s="12">
        <v>0</v>
      </c>
      <c r="Y216" s="12">
        <v>0</v>
      </c>
      <c r="Z216" s="13" t="s">
        <v>49</v>
      </c>
      <c r="AA216" s="18">
        <v>4360.74</v>
      </c>
      <c r="AB216" s="18"/>
      <c r="AC216" s="15"/>
      <c r="AD216" s="16">
        <f>IFERROR(VLOOKUP(B216,ERP!D:AA,20,0),VLOOKUP(AH216,ERP!D:AF,20,0))</f>
        <v>1</v>
      </c>
      <c r="AE216" s="16" t="str">
        <f>IFERROR(VLOOKUP(B216,ERP!D:AA,22,0),VLOOKUP(AH216,ERP!D:AF,22,0))</f>
        <v>02PO</v>
      </c>
      <c r="AF216" s="16">
        <f>IFERROR(VLOOKUP(B216,ERP!D:AA,24,0),VLOOKUP(AH216,ERP!D:AF,24,0))</f>
        <v>1</v>
      </c>
      <c r="AG216" s="16" t="s">
        <v>44</v>
      </c>
      <c r="AH216" s="16" t="str">
        <f>IFERROR(VLOOKUP(AG216,ERP!A:D,4,0),"")</f>
        <v/>
      </c>
      <c r="AI216" s="17"/>
      <c r="AJ216" s="17"/>
      <c r="AK216" s="17"/>
    </row>
    <row r="217" spans="1:37" ht="15.75" customHeight="1" x14ac:dyDescent="0.2">
      <c r="A217" s="10" t="str">
        <f>IFERROR(IF(VLOOKUP(B217,ERP!D:D,1,0)=B217,"Rapproché","Non rapproché"),"Non rapproché")</f>
        <v>Rapproché</v>
      </c>
      <c r="B217" s="10">
        <f>IFERROR(VLOOKUP(F217,ERP!A:D,4,0),VLOOKUP(F217,ERP!B:D,3,0))</f>
        <v>176553</v>
      </c>
      <c r="C217" s="3">
        <v>75</v>
      </c>
      <c r="D217" s="3" t="s">
        <v>37</v>
      </c>
      <c r="E217" s="11">
        <v>75102</v>
      </c>
      <c r="F217" s="3">
        <v>1020856179</v>
      </c>
      <c r="G217" s="3" t="s">
        <v>72</v>
      </c>
      <c r="H217" s="3" t="s">
        <v>45</v>
      </c>
      <c r="I217" s="3">
        <v>56</v>
      </c>
      <c r="J217" s="3">
        <v>105</v>
      </c>
      <c r="K217" s="3">
        <v>1001</v>
      </c>
      <c r="L217" s="3">
        <v>1</v>
      </c>
      <c r="M217" s="3" t="s">
        <v>40</v>
      </c>
      <c r="N217" s="3">
        <v>1</v>
      </c>
      <c r="O217" s="3" t="s">
        <v>73</v>
      </c>
      <c r="Q217" s="3">
        <v>5</v>
      </c>
      <c r="S217" s="12"/>
      <c r="T217" s="12">
        <v>2014</v>
      </c>
      <c r="U217" s="12"/>
      <c r="V217" s="12"/>
      <c r="W217" s="12"/>
      <c r="X217" s="12"/>
      <c r="Y217" s="12"/>
      <c r="Z217" s="13" t="s">
        <v>49</v>
      </c>
      <c r="AA217" s="18">
        <v>209.6</v>
      </c>
      <c r="AB217" s="18"/>
      <c r="AC217" s="15"/>
      <c r="AD217" s="16">
        <f>IFERROR(VLOOKUP(B217,ERP!D:AA,20,0),VLOOKUP(AH217,ERP!D:AF,20,0))</f>
        <v>1</v>
      </c>
      <c r="AE217" s="16" t="str">
        <f>IFERROR(VLOOKUP(B217,ERP!D:AA,22,0),VLOOKUP(AH217,ERP!D:AF,22,0))</f>
        <v>02PO</v>
      </c>
      <c r="AF217" s="16">
        <f>IFERROR(VLOOKUP(B217,ERP!D:AA,24,0),VLOOKUP(AH217,ERP!D:AF,24,0))</f>
        <v>1</v>
      </c>
      <c r="AG217" s="16" t="s">
        <v>44</v>
      </c>
      <c r="AH217" s="16" t="str">
        <f>IFERROR(VLOOKUP(AG217,ERP!A:D,4,0),"")</f>
        <v/>
      </c>
      <c r="AI217" s="17"/>
      <c r="AJ217" s="17"/>
      <c r="AK217" s="17"/>
    </row>
    <row r="218" spans="1:37" ht="15.75" customHeight="1" x14ac:dyDescent="0.2">
      <c r="A218" s="10" t="str">
        <f>IFERROR(IF(VLOOKUP(B218,ERP!D:D,1,0)=B218,"Rapproché","Non rapproché"),"Non rapproché")</f>
        <v>Rapproché</v>
      </c>
      <c r="B218" s="10">
        <f>IFERROR(VLOOKUP(F218,ERP!A:D,4,0),VLOOKUP(F218,ERP!B:D,3,0))</f>
        <v>176554</v>
      </c>
      <c r="C218" s="3">
        <v>75</v>
      </c>
      <c r="D218" s="3" t="s">
        <v>37</v>
      </c>
      <c r="E218" s="11">
        <v>75102</v>
      </c>
      <c r="F218" s="3">
        <v>1020856180</v>
      </c>
      <c r="G218" s="3" t="s">
        <v>72</v>
      </c>
      <c r="H218" s="3" t="s">
        <v>45</v>
      </c>
      <c r="I218" s="3">
        <v>71</v>
      </c>
      <c r="J218" s="3">
        <v>117</v>
      </c>
      <c r="K218" s="3">
        <v>2001</v>
      </c>
      <c r="L218" s="3">
        <v>1</v>
      </c>
      <c r="M218" s="3" t="s">
        <v>40</v>
      </c>
      <c r="N218" s="3">
        <v>1</v>
      </c>
      <c r="O218" s="3" t="s">
        <v>73</v>
      </c>
      <c r="Q218" s="3">
        <v>5</v>
      </c>
      <c r="S218" s="12"/>
      <c r="T218" s="12">
        <v>2014</v>
      </c>
      <c r="U218" s="12"/>
      <c r="V218" s="12"/>
      <c r="W218" s="12"/>
      <c r="X218" s="12"/>
      <c r="Y218" s="12"/>
      <c r="Z218" s="13" t="s">
        <v>49</v>
      </c>
      <c r="AA218" s="18">
        <v>235.74</v>
      </c>
      <c r="AB218" s="18"/>
      <c r="AC218" s="15"/>
      <c r="AD218" s="16">
        <f>IFERROR(VLOOKUP(B218,ERP!D:AA,20,0),VLOOKUP(AH218,ERP!D:AF,20,0))</f>
        <v>1</v>
      </c>
      <c r="AE218" s="16" t="str">
        <f>IFERROR(VLOOKUP(B218,ERP!D:AA,22,0),VLOOKUP(AH218,ERP!D:AF,22,0))</f>
        <v>02PO</v>
      </c>
      <c r="AF218" s="16">
        <f>IFERROR(VLOOKUP(B218,ERP!D:AA,24,0),VLOOKUP(AH218,ERP!D:AF,24,0))</f>
        <v>1</v>
      </c>
      <c r="AG218" s="16" t="s">
        <v>44</v>
      </c>
      <c r="AH218" s="16" t="str">
        <f>IFERROR(VLOOKUP(AG218,ERP!A:D,4,0),"")</f>
        <v/>
      </c>
      <c r="AI218" s="17"/>
      <c r="AJ218" s="17"/>
      <c r="AK218" s="17"/>
    </row>
    <row r="219" spans="1:37" ht="15.75" customHeight="1" x14ac:dyDescent="0.2">
      <c r="A219" s="10" t="str">
        <f>IFERROR(IF(VLOOKUP(B219,ERP!D:D,1,0)=B219,"Rapproché","Non rapproché"),"Non rapproché")</f>
        <v>Rapproché</v>
      </c>
      <c r="B219" s="10">
        <f>IFERROR(VLOOKUP(F219,ERP!A:D,4,0),VLOOKUP(F219,ERP!B:D,3,0))</f>
        <v>176555</v>
      </c>
      <c r="C219" s="3">
        <v>75</v>
      </c>
      <c r="D219" s="3" t="s">
        <v>37</v>
      </c>
      <c r="E219" s="11">
        <v>75102</v>
      </c>
      <c r="F219" s="3">
        <v>1020856186</v>
      </c>
      <c r="G219" s="3" t="s">
        <v>72</v>
      </c>
      <c r="H219" s="3" t="s">
        <v>45</v>
      </c>
      <c r="I219" s="3">
        <v>81</v>
      </c>
      <c r="J219" s="3">
        <v>151</v>
      </c>
      <c r="K219" s="3">
        <v>3</v>
      </c>
      <c r="L219" s="3">
        <v>2</v>
      </c>
      <c r="M219" s="3" t="s">
        <v>40</v>
      </c>
      <c r="N219" s="3">
        <v>1</v>
      </c>
      <c r="O219" s="3" t="s">
        <v>73</v>
      </c>
      <c r="Q219" s="3">
        <v>5</v>
      </c>
      <c r="S219" s="12"/>
      <c r="T219" s="12">
        <v>2014</v>
      </c>
      <c r="U219" s="12"/>
      <c r="V219" s="12"/>
      <c r="W219" s="12"/>
      <c r="X219" s="12"/>
      <c r="Y219" s="12"/>
      <c r="Z219" s="13" t="s">
        <v>49</v>
      </c>
      <c r="AA219" s="18">
        <v>339.21</v>
      </c>
      <c r="AB219" s="18"/>
      <c r="AC219" s="15"/>
      <c r="AD219" s="16">
        <f>IFERROR(VLOOKUP(B219,ERP!D:AA,20,0),VLOOKUP(AH219,ERP!D:AF,20,0))</f>
        <v>1</v>
      </c>
      <c r="AE219" s="16" t="str">
        <f>IFERROR(VLOOKUP(B219,ERP!D:AA,22,0),VLOOKUP(AH219,ERP!D:AF,22,0))</f>
        <v>02PO</v>
      </c>
      <c r="AF219" s="16">
        <f>IFERROR(VLOOKUP(B219,ERP!D:AA,24,0),VLOOKUP(AH219,ERP!D:AF,24,0))</f>
        <v>1</v>
      </c>
      <c r="AG219" s="16" t="s">
        <v>44</v>
      </c>
      <c r="AH219" s="16" t="str">
        <f>IFERROR(VLOOKUP(AG219,ERP!A:D,4,0),"")</f>
        <v/>
      </c>
      <c r="AI219" s="17"/>
      <c r="AJ219" s="17"/>
      <c r="AK219" s="17"/>
    </row>
    <row r="220" spans="1:37" ht="15.75" customHeight="1" x14ac:dyDescent="0.2">
      <c r="A220" s="10" t="str">
        <f>IFERROR(IF(VLOOKUP(B220,ERP!D:D,1,0)=B220,"Rapproché","Non rapproché"),"Non rapproché")</f>
        <v>Rapproché</v>
      </c>
      <c r="B220" s="10">
        <f>IFERROR(VLOOKUP(F220,ERP!A:D,4,0),VLOOKUP(F220,ERP!B:D,3,0))</f>
        <v>176556</v>
      </c>
      <c r="C220" s="3">
        <v>75</v>
      </c>
      <c r="D220" s="3" t="s">
        <v>37</v>
      </c>
      <c r="E220" s="11">
        <v>75102</v>
      </c>
      <c r="F220" s="3">
        <v>1020856187</v>
      </c>
      <c r="G220" s="3" t="s">
        <v>72</v>
      </c>
      <c r="H220" s="3" t="s">
        <v>45</v>
      </c>
      <c r="I220" s="3">
        <v>25</v>
      </c>
      <c r="J220" s="3">
        <v>65</v>
      </c>
      <c r="K220" s="3">
        <v>4</v>
      </c>
      <c r="L220" s="3">
        <v>3</v>
      </c>
      <c r="M220" s="3" t="s">
        <v>40</v>
      </c>
      <c r="N220" s="3">
        <v>1</v>
      </c>
      <c r="O220" s="3" t="s">
        <v>73</v>
      </c>
      <c r="Q220" s="3">
        <v>5</v>
      </c>
      <c r="S220" s="12"/>
      <c r="T220" s="12">
        <v>2014</v>
      </c>
      <c r="U220" s="12"/>
      <c r="V220" s="12"/>
      <c r="W220" s="12"/>
      <c r="X220" s="12"/>
      <c r="Y220" s="12"/>
      <c r="Z220" s="13" t="s">
        <v>49</v>
      </c>
      <c r="AA220" s="18">
        <v>130.97999999999999</v>
      </c>
      <c r="AB220" s="18"/>
      <c r="AC220" s="15"/>
      <c r="AD220" s="16">
        <f>IFERROR(VLOOKUP(B220,ERP!D:AA,20,0),VLOOKUP(AH220,ERP!D:AF,20,0))</f>
        <v>1</v>
      </c>
      <c r="AE220" s="16" t="str">
        <f>IFERROR(VLOOKUP(B220,ERP!D:AA,22,0),VLOOKUP(AH220,ERP!D:AF,22,0))</f>
        <v>02PO</v>
      </c>
      <c r="AF220" s="16">
        <f>IFERROR(VLOOKUP(B220,ERP!D:AA,24,0),VLOOKUP(AH220,ERP!D:AF,24,0))</f>
        <v>1</v>
      </c>
      <c r="AG220" s="16" t="s">
        <v>44</v>
      </c>
      <c r="AH220" s="16" t="str">
        <f>IFERROR(VLOOKUP(AG220,ERP!A:D,4,0),"")</f>
        <v/>
      </c>
      <c r="AI220" s="17"/>
      <c r="AJ220" s="17"/>
      <c r="AK220" s="17"/>
    </row>
    <row r="221" spans="1:37" ht="15.75" customHeight="1" x14ac:dyDescent="0.2">
      <c r="A221" s="10" t="str">
        <f>IFERROR(IF(VLOOKUP(B221,ERP!D:D,1,0)=B221,"Rapproché","Non rapproché"),"Non rapproché")</f>
        <v>Rapproché</v>
      </c>
      <c r="B221" s="10">
        <f>IFERROR(VLOOKUP(F221,ERP!A:D,4,0),VLOOKUP(F221,ERP!B:D,3,0))</f>
        <v>176557</v>
      </c>
      <c r="C221" s="3">
        <v>75</v>
      </c>
      <c r="D221" s="3" t="s">
        <v>37</v>
      </c>
      <c r="E221" s="11">
        <v>75102</v>
      </c>
      <c r="F221" s="3">
        <v>1020856196</v>
      </c>
      <c r="G221" s="3" t="s">
        <v>72</v>
      </c>
      <c r="H221" s="3" t="s">
        <v>45</v>
      </c>
      <c r="I221" s="3">
        <v>67</v>
      </c>
      <c r="J221" s="3">
        <v>118</v>
      </c>
      <c r="K221" s="3">
        <v>5</v>
      </c>
      <c r="L221" s="3">
        <v>4</v>
      </c>
      <c r="M221" s="3" t="s">
        <v>40</v>
      </c>
      <c r="N221" s="3">
        <v>1</v>
      </c>
      <c r="O221" s="3" t="s">
        <v>73</v>
      </c>
      <c r="Q221" s="3">
        <v>5</v>
      </c>
      <c r="S221" s="12"/>
      <c r="T221" s="12">
        <v>2014</v>
      </c>
      <c r="U221" s="12"/>
      <c r="V221" s="12"/>
      <c r="W221" s="12"/>
      <c r="X221" s="12"/>
      <c r="Y221" s="12"/>
      <c r="Z221" s="13" t="s">
        <v>49</v>
      </c>
      <c r="AA221" s="18">
        <v>237.73</v>
      </c>
      <c r="AB221" s="18"/>
      <c r="AC221" s="15"/>
      <c r="AD221" s="16">
        <f>IFERROR(VLOOKUP(B221,ERP!D:AA,20,0),VLOOKUP(AH221,ERP!D:AF,20,0))</f>
        <v>1</v>
      </c>
      <c r="AE221" s="16" t="str">
        <f>IFERROR(VLOOKUP(B221,ERP!D:AA,22,0),VLOOKUP(AH221,ERP!D:AF,22,0))</f>
        <v>02PO</v>
      </c>
      <c r="AF221" s="16">
        <f>IFERROR(VLOOKUP(B221,ERP!D:AA,24,0),VLOOKUP(AH221,ERP!D:AF,24,0))</f>
        <v>1</v>
      </c>
      <c r="AG221" s="16" t="s">
        <v>44</v>
      </c>
      <c r="AH221" s="16" t="str">
        <f>IFERROR(VLOOKUP(AG221,ERP!A:D,4,0),"")</f>
        <v/>
      </c>
      <c r="AI221" s="17"/>
      <c r="AJ221" s="17"/>
      <c r="AK221" s="17"/>
    </row>
    <row r="222" spans="1:37" ht="15.75" customHeight="1" x14ac:dyDescent="0.2">
      <c r="A222" s="10" t="str">
        <f>IFERROR(IF(VLOOKUP(B222,ERP!D:D,1,0)=B222,"Rapproché","Non rapproché"),"Non rapproché")</f>
        <v>Rapproché</v>
      </c>
      <c r="B222" s="10">
        <f>IFERROR(VLOOKUP(F222,ERP!A:D,4,0),VLOOKUP(F222,ERP!B:D,3,0))</f>
        <v>176558</v>
      </c>
      <c r="C222" s="3">
        <v>75</v>
      </c>
      <c r="D222" s="3" t="s">
        <v>37</v>
      </c>
      <c r="E222" s="11">
        <v>75102</v>
      </c>
      <c r="F222" s="3">
        <v>1020856198</v>
      </c>
      <c r="G222" s="3" t="s">
        <v>72</v>
      </c>
      <c r="H222" s="3" t="s">
        <v>45</v>
      </c>
      <c r="I222" s="3">
        <v>86</v>
      </c>
      <c r="J222" s="3">
        <v>141</v>
      </c>
      <c r="K222" s="3">
        <v>6</v>
      </c>
      <c r="L222" s="3">
        <v>4</v>
      </c>
      <c r="M222" s="3" t="s">
        <v>40</v>
      </c>
      <c r="N222" s="3">
        <v>1</v>
      </c>
      <c r="O222" s="3" t="s">
        <v>73</v>
      </c>
      <c r="Q222" s="3">
        <v>5</v>
      </c>
      <c r="S222" s="12"/>
      <c r="T222" s="12">
        <v>2014</v>
      </c>
      <c r="U222" s="12"/>
      <c r="V222" s="12"/>
      <c r="W222" s="12"/>
      <c r="X222" s="12"/>
      <c r="Y222" s="12"/>
      <c r="Z222" s="13" t="s">
        <v>49</v>
      </c>
      <c r="AA222" s="18">
        <v>284.12</v>
      </c>
      <c r="AB222" s="18"/>
      <c r="AC222" s="15"/>
      <c r="AD222" s="16">
        <f>IFERROR(VLOOKUP(B222,ERP!D:AA,20,0),VLOOKUP(AH222,ERP!D:AF,20,0))</f>
        <v>1</v>
      </c>
      <c r="AE222" s="16" t="str">
        <f>IFERROR(VLOOKUP(B222,ERP!D:AA,22,0),VLOOKUP(AH222,ERP!D:AF,22,0))</f>
        <v>02PO</v>
      </c>
      <c r="AF222" s="16">
        <f>IFERROR(VLOOKUP(B222,ERP!D:AA,24,0),VLOOKUP(AH222,ERP!D:AF,24,0))</f>
        <v>1</v>
      </c>
      <c r="AG222" s="16" t="s">
        <v>44</v>
      </c>
      <c r="AH222" s="16" t="str">
        <f>IFERROR(VLOOKUP(AG222,ERP!A:D,4,0),"")</f>
        <v/>
      </c>
      <c r="AI222" s="17"/>
      <c r="AJ222" s="17"/>
      <c r="AK222" s="17"/>
    </row>
    <row r="223" spans="1:37" ht="15.75" customHeight="1" x14ac:dyDescent="0.2">
      <c r="A223" s="10" t="str">
        <f>IFERROR(IF(VLOOKUP(B223,ERP!D:D,1,0)=B223,"Rapproché","Non rapproché"),"Non rapproché")</f>
        <v>Rapproché</v>
      </c>
      <c r="B223" s="10">
        <f>IFERROR(VLOOKUP(F223,ERP!A:D,4,0),VLOOKUP(F223,ERP!B:D,3,0))</f>
        <v>176559</v>
      </c>
      <c r="C223" s="3">
        <v>75</v>
      </c>
      <c r="D223" s="3" t="s">
        <v>37</v>
      </c>
      <c r="E223" s="11">
        <v>75102</v>
      </c>
      <c r="F223" s="3">
        <v>1020856203</v>
      </c>
      <c r="G223" s="3" t="s">
        <v>72</v>
      </c>
      <c r="H223" s="3" t="s">
        <v>45</v>
      </c>
      <c r="I223" s="3">
        <v>85</v>
      </c>
      <c r="J223" s="3">
        <v>140</v>
      </c>
      <c r="K223" s="3">
        <v>7</v>
      </c>
      <c r="L223" s="3">
        <v>5</v>
      </c>
      <c r="M223" s="3" t="s">
        <v>40</v>
      </c>
      <c r="N223" s="3">
        <v>1</v>
      </c>
      <c r="O223" s="3" t="s">
        <v>73</v>
      </c>
      <c r="Q223" s="3">
        <v>5</v>
      </c>
      <c r="S223" s="12"/>
      <c r="T223" s="12">
        <v>2014</v>
      </c>
      <c r="U223" s="12"/>
      <c r="V223" s="12"/>
      <c r="W223" s="12"/>
      <c r="X223" s="12"/>
      <c r="Y223" s="12"/>
      <c r="Z223" s="13" t="s">
        <v>49</v>
      </c>
      <c r="AA223" s="18">
        <v>281.95</v>
      </c>
      <c r="AB223" s="18"/>
      <c r="AC223" s="15"/>
      <c r="AD223" s="16">
        <f>IFERROR(VLOOKUP(B223,ERP!D:AA,20,0),VLOOKUP(AH223,ERP!D:AF,20,0))</f>
        <v>1</v>
      </c>
      <c r="AE223" s="16" t="str">
        <f>IFERROR(VLOOKUP(B223,ERP!D:AA,22,0),VLOOKUP(AH223,ERP!D:AF,22,0))</f>
        <v>02PO</v>
      </c>
      <c r="AF223" s="16">
        <f>IFERROR(VLOOKUP(B223,ERP!D:AA,24,0),VLOOKUP(AH223,ERP!D:AF,24,0))</f>
        <v>1</v>
      </c>
      <c r="AG223" s="16" t="s">
        <v>44</v>
      </c>
      <c r="AH223" s="16" t="str">
        <f>IFERROR(VLOOKUP(AG223,ERP!A:D,4,0),"")</f>
        <v/>
      </c>
      <c r="AI223" s="17"/>
      <c r="AJ223" s="17"/>
      <c r="AK223" s="17"/>
    </row>
    <row r="224" spans="1:37" ht="15.75" customHeight="1" x14ac:dyDescent="0.2">
      <c r="A224" s="10" t="str">
        <f>IFERROR(IF(VLOOKUP(B224,ERP!D:D,1,0)=B224,"Rapproché","Non rapproché"),"Non rapproché")</f>
        <v>Rapproché</v>
      </c>
      <c r="B224" s="10">
        <f>IFERROR(VLOOKUP(F224,ERP!A:D,4,0),VLOOKUP(F224,ERP!B:D,3,0))</f>
        <v>176560</v>
      </c>
      <c r="C224" s="3">
        <v>75</v>
      </c>
      <c r="D224" s="3" t="s">
        <v>37</v>
      </c>
      <c r="E224" s="11">
        <v>75102</v>
      </c>
      <c r="F224" s="3">
        <v>1020856207</v>
      </c>
      <c r="G224" s="3" t="s">
        <v>72</v>
      </c>
      <c r="H224" s="3" t="s">
        <v>45</v>
      </c>
      <c r="I224" s="3">
        <v>84</v>
      </c>
      <c r="J224" s="3">
        <v>139</v>
      </c>
      <c r="K224" s="3">
        <v>8</v>
      </c>
      <c r="L224" s="3">
        <v>6</v>
      </c>
      <c r="M224" s="3" t="s">
        <v>40</v>
      </c>
      <c r="N224" s="3">
        <v>1</v>
      </c>
      <c r="O224" s="3" t="s">
        <v>73</v>
      </c>
      <c r="Q224" s="3">
        <v>5</v>
      </c>
      <c r="S224" s="12"/>
      <c r="T224" s="12">
        <v>2014</v>
      </c>
      <c r="U224" s="12"/>
      <c r="V224" s="12"/>
      <c r="W224" s="12"/>
      <c r="X224" s="12"/>
      <c r="Y224" s="12"/>
      <c r="Z224" s="13" t="s">
        <v>49</v>
      </c>
      <c r="AA224" s="18">
        <v>280.08999999999997</v>
      </c>
      <c r="AB224" s="18"/>
      <c r="AC224" s="15"/>
      <c r="AD224" s="16">
        <f>IFERROR(VLOOKUP(B224,ERP!D:AA,20,0),VLOOKUP(AH224,ERP!D:AF,20,0))</f>
        <v>1</v>
      </c>
      <c r="AE224" s="16" t="str">
        <f>IFERROR(VLOOKUP(B224,ERP!D:AA,22,0),VLOOKUP(AH224,ERP!D:AF,22,0))</f>
        <v>02PO</v>
      </c>
      <c r="AF224" s="16">
        <f>IFERROR(VLOOKUP(B224,ERP!D:AA,24,0),VLOOKUP(AH224,ERP!D:AF,24,0))</f>
        <v>1</v>
      </c>
      <c r="AG224" s="16" t="s">
        <v>44</v>
      </c>
      <c r="AH224" s="16" t="str">
        <f>IFERROR(VLOOKUP(AG224,ERP!A:D,4,0),"")</f>
        <v/>
      </c>
      <c r="AI224" s="17"/>
      <c r="AJ224" s="17"/>
      <c r="AK224" s="17"/>
    </row>
    <row r="225" spans="1:37" ht="15.75" customHeight="1" x14ac:dyDescent="0.2">
      <c r="A225" s="10" t="str">
        <f>IFERROR(IF(VLOOKUP(B225,ERP!D:D,1,0)=B225,"Rapproché","Non rapproché"),"Non rapproché")</f>
        <v>Rapproché</v>
      </c>
      <c r="B225" s="10">
        <f>IFERROR(VLOOKUP(F225,ERP!A:D,4,0),VLOOKUP(F225,ERP!B:D,3,0))</f>
        <v>176561</v>
      </c>
      <c r="C225" s="3">
        <v>75</v>
      </c>
      <c r="D225" s="3" t="s">
        <v>37</v>
      </c>
      <c r="E225" s="11">
        <v>75102</v>
      </c>
      <c r="F225" s="3">
        <v>1020856212</v>
      </c>
      <c r="G225" s="3" t="s">
        <v>72</v>
      </c>
      <c r="H225" s="3" t="s">
        <v>45</v>
      </c>
      <c r="I225" s="3">
        <v>82</v>
      </c>
      <c r="J225" s="3">
        <v>144</v>
      </c>
      <c r="K225" s="3">
        <v>9</v>
      </c>
      <c r="L225" s="3">
        <v>7</v>
      </c>
      <c r="M225" s="3" t="s">
        <v>40</v>
      </c>
      <c r="N225" s="3">
        <v>1</v>
      </c>
      <c r="O225" s="3" t="s">
        <v>73</v>
      </c>
      <c r="Q225" s="3">
        <v>5</v>
      </c>
      <c r="S225" s="12"/>
      <c r="T225" s="12">
        <v>2016</v>
      </c>
      <c r="U225" s="12"/>
      <c r="V225" s="12"/>
      <c r="W225" s="12"/>
      <c r="X225" s="12"/>
      <c r="Y225" s="12"/>
      <c r="Z225" s="13" t="s">
        <v>49</v>
      </c>
      <c r="AA225" s="18">
        <v>290.08</v>
      </c>
      <c r="AB225" s="18"/>
      <c r="AC225" s="15"/>
      <c r="AD225" s="16">
        <f>IFERROR(VLOOKUP(B225,ERP!D:AA,20,0),VLOOKUP(AH225,ERP!D:AF,20,0))</f>
        <v>1</v>
      </c>
      <c r="AE225" s="16" t="str">
        <f>IFERROR(VLOOKUP(B225,ERP!D:AA,22,0),VLOOKUP(AH225,ERP!D:AF,22,0))</f>
        <v>02PO</v>
      </c>
      <c r="AF225" s="16">
        <f>IFERROR(VLOOKUP(B225,ERP!D:AA,24,0),VLOOKUP(AH225,ERP!D:AF,24,0))</f>
        <v>1</v>
      </c>
      <c r="AG225" s="16" t="s">
        <v>44</v>
      </c>
      <c r="AH225" s="16" t="str">
        <f>IFERROR(VLOOKUP(AG225,ERP!A:D,4,0),"")</f>
        <v/>
      </c>
      <c r="AI225" s="17"/>
      <c r="AJ225" s="17"/>
      <c r="AK225" s="17"/>
    </row>
    <row r="226" spans="1:37" ht="15.75" customHeight="1" x14ac:dyDescent="0.2">
      <c r="A226" s="10" t="str">
        <f>IFERROR(IF(VLOOKUP(B226,ERP!D:D,1,0)=B226,"Rapproché","Non rapproché"),"Non rapproché")</f>
        <v>Rapproché</v>
      </c>
      <c r="B226" s="10">
        <f>IFERROR(VLOOKUP(F226,ERP!A:D,4,0),VLOOKUP(F226,ERP!B:D,3,0))</f>
        <v>176562</v>
      </c>
      <c r="C226" s="3">
        <v>75</v>
      </c>
      <c r="D226" s="3" t="s">
        <v>37</v>
      </c>
      <c r="E226" s="11">
        <v>75102</v>
      </c>
      <c r="F226" s="3">
        <v>1020856219</v>
      </c>
      <c r="G226" s="3" t="s">
        <v>72</v>
      </c>
      <c r="H226" s="3" t="s">
        <v>45</v>
      </c>
      <c r="I226" s="3">
        <v>79</v>
      </c>
      <c r="J226" s="3">
        <v>130</v>
      </c>
      <c r="K226" s="3">
        <v>10</v>
      </c>
      <c r="L226" s="3">
        <v>1</v>
      </c>
      <c r="M226" s="3" t="s">
        <v>40</v>
      </c>
      <c r="N226" s="3">
        <v>2</v>
      </c>
      <c r="O226" s="3" t="s">
        <v>73</v>
      </c>
      <c r="Q226" s="3">
        <v>5</v>
      </c>
      <c r="S226" s="12"/>
      <c r="T226" s="12">
        <v>2014</v>
      </c>
      <c r="U226" s="12"/>
      <c r="V226" s="12"/>
      <c r="W226" s="12"/>
      <c r="X226" s="12"/>
      <c r="Y226" s="12"/>
      <c r="Z226" s="13" t="s">
        <v>49</v>
      </c>
      <c r="AA226" s="18">
        <v>261.95</v>
      </c>
      <c r="AB226" s="18"/>
      <c r="AC226" s="15"/>
      <c r="AD226" s="16">
        <f>IFERROR(VLOOKUP(B226,ERP!D:AA,20,0),VLOOKUP(AH226,ERP!D:AF,20,0))</f>
        <v>1</v>
      </c>
      <c r="AE226" s="16" t="str">
        <f>IFERROR(VLOOKUP(B226,ERP!D:AA,22,0),VLOOKUP(AH226,ERP!D:AF,22,0))</f>
        <v>02PO</v>
      </c>
      <c r="AF226" s="16">
        <f>IFERROR(VLOOKUP(B226,ERP!D:AA,24,0),VLOOKUP(AH226,ERP!D:AF,24,0))</f>
        <v>1</v>
      </c>
      <c r="AG226" s="16" t="s">
        <v>44</v>
      </c>
      <c r="AH226" s="16" t="str">
        <f>IFERROR(VLOOKUP(AG226,ERP!A:D,4,0),"")</f>
        <v/>
      </c>
      <c r="AI226" s="17"/>
      <c r="AJ226" s="17"/>
      <c r="AK226" s="17"/>
    </row>
    <row r="227" spans="1:37" ht="15.75" customHeight="1" x14ac:dyDescent="0.2">
      <c r="A227" s="10" t="str">
        <f>IFERROR(IF(VLOOKUP(B227,ERP!D:D,1,0)=B227,"Rapproché","Non rapproché"),"Non rapproché")</f>
        <v>Rapproché</v>
      </c>
      <c r="B227" s="10">
        <f>IFERROR(VLOOKUP(F227,ERP!A:D,4,0),VLOOKUP(F227,ERP!B:D,3,0))</f>
        <v>176563</v>
      </c>
      <c r="C227" s="3">
        <v>75</v>
      </c>
      <c r="D227" s="3" t="s">
        <v>37</v>
      </c>
      <c r="E227" s="11">
        <v>75102</v>
      </c>
      <c r="F227" s="3">
        <v>1020856223</v>
      </c>
      <c r="G227" s="3" t="s">
        <v>72</v>
      </c>
      <c r="H227" s="3" t="s">
        <v>45</v>
      </c>
      <c r="I227" s="3">
        <v>41</v>
      </c>
      <c r="J227" s="3">
        <v>85</v>
      </c>
      <c r="K227" s="3">
        <v>11</v>
      </c>
      <c r="L227" s="3">
        <v>2</v>
      </c>
      <c r="M227" s="3" t="s">
        <v>40</v>
      </c>
      <c r="N227" s="3">
        <v>2</v>
      </c>
      <c r="O227" s="3" t="s">
        <v>73</v>
      </c>
      <c r="Q227" s="3">
        <v>5</v>
      </c>
      <c r="S227" s="12"/>
      <c r="T227" s="12">
        <v>2014</v>
      </c>
      <c r="U227" s="12"/>
      <c r="V227" s="12"/>
      <c r="W227" s="12"/>
      <c r="X227" s="12"/>
      <c r="Y227" s="12"/>
      <c r="Z227" s="13" t="s">
        <v>49</v>
      </c>
      <c r="AA227" s="18">
        <v>171.28</v>
      </c>
      <c r="AB227" s="18"/>
      <c r="AC227" s="15"/>
      <c r="AD227" s="16">
        <f>IFERROR(VLOOKUP(B227,ERP!D:AA,20,0),VLOOKUP(AH227,ERP!D:AF,20,0))</f>
        <v>1</v>
      </c>
      <c r="AE227" s="16" t="str">
        <f>IFERROR(VLOOKUP(B227,ERP!D:AA,22,0),VLOOKUP(AH227,ERP!D:AF,22,0))</f>
        <v>02PO</v>
      </c>
      <c r="AF227" s="16">
        <f>IFERROR(VLOOKUP(B227,ERP!D:AA,24,0),VLOOKUP(AH227,ERP!D:AF,24,0))</f>
        <v>1</v>
      </c>
      <c r="AG227" s="16" t="s">
        <v>44</v>
      </c>
      <c r="AH227" s="16" t="str">
        <f>IFERROR(VLOOKUP(AG227,ERP!A:D,4,0),"")</f>
        <v/>
      </c>
      <c r="AI227" s="17"/>
      <c r="AJ227" s="17"/>
      <c r="AK227" s="17"/>
    </row>
    <row r="228" spans="1:37" ht="15.75" customHeight="1" x14ac:dyDescent="0.2">
      <c r="A228" s="10" t="str">
        <f>IFERROR(IF(VLOOKUP(B228,ERP!D:D,1,0)=B228,"Rapproché","Non rapproché"),"Non rapproché")</f>
        <v>Rapproché</v>
      </c>
      <c r="B228" s="10">
        <f>IFERROR(VLOOKUP(F228,ERP!A:D,4,0),VLOOKUP(F228,ERP!B:D,3,0))</f>
        <v>176564</v>
      </c>
      <c r="C228" s="3">
        <v>75</v>
      </c>
      <c r="D228" s="3" t="s">
        <v>37</v>
      </c>
      <c r="E228" s="11">
        <v>75102</v>
      </c>
      <c r="F228" s="3">
        <v>1020856233</v>
      </c>
      <c r="G228" s="3" t="s">
        <v>72</v>
      </c>
      <c r="H228" s="3" t="s">
        <v>45</v>
      </c>
      <c r="I228" s="3">
        <v>40</v>
      </c>
      <c r="J228" s="3">
        <v>83</v>
      </c>
      <c r="K228" s="3">
        <v>12</v>
      </c>
      <c r="L228" s="3">
        <v>2</v>
      </c>
      <c r="M228" s="3" t="s">
        <v>40</v>
      </c>
      <c r="N228" s="3">
        <v>2</v>
      </c>
      <c r="O228" s="3" t="s">
        <v>73</v>
      </c>
      <c r="Q228" s="3">
        <v>5</v>
      </c>
      <c r="S228" s="12"/>
      <c r="T228" s="12">
        <v>2014</v>
      </c>
      <c r="U228" s="12"/>
      <c r="V228" s="12"/>
      <c r="W228" s="12"/>
      <c r="X228" s="12"/>
      <c r="Y228" s="12"/>
      <c r="Z228" s="13" t="s">
        <v>49</v>
      </c>
      <c r="AA228" s="18">
        <v>172.03</v>
      </c>
      <c r="AB228" s="18"/>
      <c r="AC228" s="15"/>
      <c r="AD228" s="16">
        <f>IFERROR(VLOOKUP(B228,ERP!D:AA,20,0),VLOOKUP(AH228,ERP!D:AF,20,0))</f>
        <v>1</v>
      </c>
      <c r="AE228" s="16" t="str">
        <f>IFERROR(VLOOKUP(B228,ERP!D:AA,22,0),VLOOKUP(AH228,ERP!D:AF,22,0))</f>
        <v>02PO</v>
      </c>
      <c r="AF228" s="16">
        <f>IFERROR(VLOOKUP(B228,ERP!D:AA,24,0),VLOOKUP(AH228,ERP!D:AF,24,0))</f>
        <v>1</v>
      </c>
      <c r="AG228" s="16" t="s">
        <v>44</v>
      </c>
      <c r="AH228" s="16" t="str">
        <f>IFERROR(VLOOKUP(AG228,ERP!A:D,4,0),"")</f>
        <v/>
      </c>
      <c r="AI228" s="17"/>
      <c r="AJ228" s="17"/>
      <c r="AK228" s="17"/>
    </row>
    <row r="229" spans="1:37" ht="15.75" customHeight="1" x14ac:dyDescent="0.2">
      <c r="A229" s="10" t="str">
        <f>IFERROR(IF(VLOOKUP(B229,ERP!D:D,1,0)=B229,"Rapproché","Non rapproché"),"Non rapproché")</f>
        <v>Rapproché</v>
      </c>
      <c r="B229" s="10">
        <f>IFERROR(VLOOKUP(F229,ERP!A:D,4,0),VLOOKUP(F229,ERP!B:D,3,0))</f>
        <v>176565</v>
      </c>
      <c r="C229" s="3">
        <v>75</v>
      </c>
      <c r="D229" s="3" t="s">
        <v>37</v>
      </c>
      <c r="E229" s="11">
        <v>75102</v>
      </c>
      <c r="F229" s="3">
        <v>1020856240</v>
      </c>
      <c r="G229" s="3" t="s">
        <v>72</v>
      </c>
      <c r="H229" s="3" t="s">
        <v>45</v>
      </c>
      <c r="I229" s="3">
        <v>41</v>
      </c>
      <c r="J229" s="3">
        <v>85</v>
      </c>
      <c r="K229" s="3">
        <v>13</v>
      </c>
      <c r="L229" s="3">
        <v>4</v>
      </c>
      <c r="M229" s="3" t="s">
        <v>40</v>
      </c>
      <c r="N229" s="3">
        <v>2</v>
      </c>
      <c r="O229" s="3" t="s">
        <v>73</v>
      </c>
      <c r="Q229" s="3">
        <v>5</v>
      </c>
      <c r="S229" s="12"/>
      <c r="T229" s="12">
        <v>2014</v>
      </c>
      <c r="U229" s="12"/>
      <c r="V229" s="12"/>
      <c r="W229" s="12"/>
      <c r="X229" s="12"/>
      <c r="Y229" s="12"/>
      <c r="Z229" s="13" t="s">
        <v>49</v>
      </c>
      <c r="AA229" s="18">
        <v>171.28</v>
      </c>
      <c r="AB229" s="18"/>
      <c r="AC229" s="15"/>
      <c r="AD229" s="16">
        <f>IFERROR(VLOOKUP(B229,ERP!D:AA,20,0),VLOOKUP(AH229,ERP!D:AF,20,0))</f>
        <v>1</v>
      </c>
      <c r="AE229" s="16" t="str">
        <f>IFERROR(VLOOKUP(B229,ERP!D:AA,22,0),VLOOKUP(AH229,ERP!D:AF,22,0))</f>
        <v>02PO</v>
      </c>
      <c r="AF229" s="16">
        <f>IFERROR(VLOOKUP(B229,ERP!D:AA,24,0),VLOOKUP(AH229,ERP!D:AF,24,0))</f>
        <v>1</v>
      </c>
      <c r="AG229" s="16" t="s">
        <v>44</v>
      </c>
      <c r="AH229" s="16" t="str">
        <f>IFERROR(VLOOKUP(AG229,ERP!A:D,4,0),"")</f>
        <v/>
      </c>
      <c r="AI229" s="17"/>
      <c r="AJ229" s="17"/>
      <c r="AK229" s="17"/>
    </row>
    <row r="230" spans="1:37" ht="15.75" customHeight="1" x14ac:dyDescent="0.2">
      <c r="A230" s="10" t="str">
        <f>IFERROR(IF(VLOOKUP(B230,ERP!D:D,1,0)=B230,"Rapproché","Non rapproché"),"Non rapproché")</f>
        <v>Rapproché</v>
      </c>
      <c r="B230" s="10">
        <f>IFERROR(VLOOKUP(F230,ERP!A:D,4,0),VLOOKUP(F230,ERP!B:D,3,0))</f>
        <v>176566</v>
      </c>
      <c r="C230" s="3">
        <v>75</v>
      </c>
      <c r="D230" s="3" t="s">
        <v>37</v>
      </c>
      <c r="E230" s="11">
        <v>75102</v>
      </c>
      <c r="F230" s="3">
        <v>1020856245</v>
      </c>
      <c r="G230" s="3" t="s">
        <v>72</v>
      </c>
      <c r="H230" s="3" t="s">
        <v>45</v>
      </c>
      <c r="I230" s="3">
        <v>35</v>
      </c>
      <c r="J230" s="3">
        <v>77</v>
      </c>
      <c r="K230" s="3">
        <v>14</v>
      </c>
      <c r="L230" s="3">
        <v>4</v>
      </c>
      <c r="M230" s="3" t="s">
        <v>40</v>
      </c>
      <c r="N230" s="3">
        <v>2</v>
      </c>
      <c r="O230" s="3" t="s">
        <v>73</v>
      </c>
      <c r="Q230" s="3">
        <v>5</v>
      </c>
      <c r="S230" s="12"/>
      <c r="T230" s="12">
        <v>2014</v>
      </c>
      <c r="U230" s="12"/>
      <c r="V230" s="12"/>
      <c r="W230" s="12"/>
      <c r="X230" s="12"/>
      <c r="Y230" s="12"/>
      <c r="Z230" s="13" t="s">
        <v>49</v>
      </c>
      <c r="AA230" s="18">
        <v>155.07</v>
      </c>
      <c r="AB230" s="18"/>
      <c r="AC230" s="15"/>
      <c r="AD230" s="16">
        <f>IFERROR(VLOOKUP(B230,ERP!D:AA,20,0),VLOOKUP(AH230,ERP!D:AF,20,0))</f>
        <v>1</v>
      </c>
      <c r="AE230" s="16" t="str">
        <f>IFERROR(VLOOKUP(B230,ERP!D:AA,22,0),VLOOKUP(AH230,ERP!D:AF,22,0))</f>
        <v>02PO</v>
      </c>
      <c r="AF230" s="16">
        <f>IFERROR(VLOOKUP(B230,ERP!D:AA,24,0),VLOOKUP(AH230,ERP!D:AF,24,0))</f>
        <v>1</v>
      </c>
      <c r="AG230" s="16" t="s">
        <v>44</v>
      </c>
      <c r="AH230" s="16" t="str">
        <f>IFERROR(VLOOKUP(AG230,ERP!A:D,4,0),"")</f>
        <v/>
      </c>
      <c r="AI230" s="17"/>
      <c r="AJ230" s="17"/>
      <c r="AK230" s="17"/>
    </row>
    <row r="231" spans="1:37" ht="15.75" customHeight="1" x14ac:dyDescent="0.2">
      <c r="A231" s="10" t="str">
        <f>IFERROR(IF(VLOOKUP(B231,ERP!D:D,1,0)=B231,"Rapproché","Non rapproché"),"Non rapproché")</f>
        <v>Rapproché</v>
      </c>
      <c r="B231" s="10">
        <f>IFERROR(VLOOKUP(F231,ERP!A:D,4,0),VLOOKUP(F231,ERP!B:D,3,0))</f>
        <v>176617</v>
      </c>
      <c r="C231" s="3">
        <v>75</v>
      </c>
      <c r="D231" s="3" t="s">
        <v>37</v>
      </c>
      <c r="E231" s="11">
        <v>75102</v>
      </c>
      <c r="F231" s="3">
        <v>1020856247</v>
      </c>
      <c r="G231" s="3" t="s">
        <v>72</v>
      </c>
      <c r="H231" s="3" t="s">
        <v>45</v>
      </c>
      <c r="I231" s="3">
        <v>40</v>
      </c>
      <c r="J231" s="3">
        <v>85</v>
      </c>
      <c r="K231" s="3">
        <v>15</v>
      </c>
      <c r="L231" s="3">
        <v>5</v>
      </c>
      <c r="M231" s="3" t="s">
        <v>40</v>
      </c>
      <c r="N231" s="3">
        <v>2</v>
      </c>
      <c r="O231" s="3" t="s">
        <v>73</v>
      </c>
      <c r="Q231" s="3">
        <v>5</v>
      </c>
      <c r="S231" s="12"/>
      <c r="T231" s="12">
        <v>2014</v>
      </c>
      <c r="U231" s="12"/>
      <c r="V231" s="12"/>
      <c r="W231" s="12"/>
      <c r="X231" s="12"/>
      <c r="Y231" s="12"/>
      <c r="Z231" s="13" t="s">
        <v>49</v>
      </c>
      <c r="AA231" s="18">
        <v>171.28</v>
      </c>
      <c r="AB231" s="18"/>
      <c r="AC231" s="15"/>
      <c r="AD231" s="16">
        <f>IFERROR(VLOOKUP(B231,ERP!D:AA,20,0),VLOOKUP(AH231,ERP!D:AF,20,0))</f>
        <v>1</v>
      </c>
      <c r="AE231" s="16" t="str">
        <f>IFERROR(VLOOKUP(B231,ERP!D:AA,22,0),VLOOKUP(AH231,ERP!D:AF,22,0))</f>
        <v>02PO</v>
      </c>
      <c r="AF231" s="16">
        <f>IFERROR(VLOOKUP(B231,ERP!D:AA,24,0),VLOOKUP(AH231,ERP!D:AF,24,0))</f>
        <v>1</v>
      </c>
      <c r="AG231" s="16" t="s">
        <v>44</v>
      </c>
      <c r="AH231" s="16" t="str">
        <f>IFERROR(VLOOKUP(AG231,ERP!A:D,4,0),"")</f>
        <v/>
      </c>
      <c r="AI231" s="17"/>
      <c r="AJ231" s="17"/>
      <c r="AK231" s="17"/>
    </row>
    <row r="232" spans="1:37" ht="15.75" customHeight="1" x14ac:dyDescent="0.2">
      <c r="A232" s="10" t="str">
        <f>IFERROR(IF(VLOOKUP(B232,ERP!D:D,1,0)=B232,"Rapproché","Non rapproché"),"Non rapproché")</f>
        <v>Rapproché</v>
      </c>
      <c r="B232" s="10">
        <f>IFERROR(VLOOKUP(F232,ERP!A:D,4,0),VLOOKUP(F232,ERP!B:D,3,0))</f>
        <v>176567</v>
      </c>
      <c r="C232" s="3">
        <v>75</v>
      </c>
      <c r="D232" s="3" t="s">
        <v>37</v>
      </c>
      <c r="E232" s="11">
        <v>75102</v>
      </c>
      <c r="F232" s="3">
        <v>1020856249</v>
      </c>
      <c r="G232" s="3" t="s">
        <v>72</v>
      </c>
      <c r="H232" s="3" t="s">
        <v>45</v>
      </c>
      <c r="I232" s="3">
        <v>34</v>
      </c>
      <c r="J232" s="3">
        <v>75</v>
      </c>
      <c r="K232" s="3">
        <v>16</v>
      </c>
      <c r="L232" s="3">
        <v>5</v>
      </c>
      <c r="M232" s="3" t="s">
        <v>40</v>
      </c>
      <c r="N232" s="3">
        <v>2</v>
      </c>
      <c r="O232" s="3" t="s">
        <v>73</v>
      </c>
      <c r="Q232" s="3">
        <v>5</v>
      </c>
      <c r="S232" s="12"/>
      <c r="T232" s="12">
        <v>2014</v>
      </c>
      <c r="U232" s="12"/>
      <c r="V232" s="12"/>
      <c r="W232" s="12"/>
      <c r="X232" s="12"/>
      <c r="Y232" s="12"/>
      <c r="Z232" s="13" t="s">
        <v>49</v>
      </c>
      <c r="AA232" s="14">
        <v>151.22</v>
      </c>
      <c r="AB232" s="14"/>
      <c r="AC232" s="15"/>
      <c r="AD232" s="16">
        <f>IFERROR(VLOOKUP(B232,ERP!D:AA,20,0),VLOOKUP(AH232,ERP!D:AF,20,0))</f>
        <v>1</v>
      </c>
      <c r="AE232" s="16" t="str">
        <f>IFERROR(VLOOKUP(B232,ERP!D:AA,22,0),VLOOKUP(AH232,ERP!D:AF,22,0))</f>
        <v>02PO</v>
      </c>
      <c r="AF232" s="16">
        <f>IFERROR(VLOOKUP(B232,ERP!D:AA,24,0),VLOOKUP(AH232,ERP!D:AF,24,0))</f>
        <v>1</v>
      </c>
      <c r="AG232" s="16" t="s">
        <v>44</v>
      </c>
      <c r="AH232" s="16" t="str">
        <f>IFERROR(VLOOKUP(AG232,ERP!A:D,4,0),"")</f>
        <v/>
      </c>
      <c r="AI232" s="17"/>
      <c r="AJ232" s="17"/>
      <c r="AK232" s="17"/>
    </row>
    <row r="233" spans="1:37" ht="15.75" customHeight="1" x14ac:dyDescent="0.2">
      <c r="A233" s="10" t="str">
        <f>IFERROR(IF(VLOOKUP(B233,ERP!D:D,1,0)=B233,"Rapproché","Non rapproché"),"Non rapproché")</f>
        <v>Rapproché</v>
      </c>
      <c r="B233" s="10">
        <f>IFERROR(VLOOKUP(F233,ERP!A:D,4,0),VLOOKUP(F233,ERP!B:D,3,0))</f>
        <v>176568</v>
      </c>
      <c r="C233" s="3">
        <v>75</v>
      </c>
      <c r="D233" s="3" t="s">
        <v>37</v>
      </c>
      <c r="E233" s="11">
        <v>75102</v>
      </c>
      <c r="F233" s="3">
        <v>1020856250</v>
      </c>
      <c r="G233" s="3" t="s">
        <v>72</v>
      </c>
      <c r="H233" s="3" t="s">
        <v>45</v>
      </c>
      <c r="I233" s="3">
        <v>41</v>
      </c>
      <c r="J233" s="3">
        <v>85</v>
      </c>
      <c r="K233" s="3">
        <v>17</v>
      </c>
      <c r="L233" s="3">
        <v>6</v>
      </c>
      <c r="M233" s="3" t="s">
        <v>40</v>
      </c>
      <c r="N233" s="3">
        <v>2</v>
      </c>
      <c r="O233" s="3" t="s">
        <v>73</v>
      </c>
      <c r="Q233" s="3">
        <v>5</v>
      </c>
      <c r="S233" s="12"/>
      <c r="T233" s="12">
        <v>2014</v>
      </c>
      <c r="U233" s="12"/>
      <c r="V233" s="12"/>
      <c r="W233" s="12"/>
      <c r="X233" s="12"/>
      <c r="Y233" s="12"/>
      <c r="Z233" s="13" t="s">
        <v>49</v>
      </c>
      <c r="AA233" s="18">
        <v>171.28</v>
      </c>
      <c r="AB233" s="18"/>
      <c r="AC233" s="15"/>
      <c r="AD233" s="16">
        <f>IFERROR(VLOOKUP(B233,ERP!D:AA,20,0),VLOOKUP(AH233,ERP!D:AF,20,0))</f>
        <v>1</v>
      </c>
      <c r="AE233" s="16" t="str">
        <f>IFERROR(VLOOKUP(B233,ERP!D:AA,22,0),VLOOKUP(AH233,ERP!D:AF,22,0))</f>
        <v>02PO</v>
      </c>
      <c r="AF233" s="16">
        <f>IFERROR(VLOOKUP(B233,ERP!D:AA,24,0),VLOOKUP(AH233,ERP!D:AF,24,0))</f>
        <v>1</v>
      </c>
      <c r="AG233" s="16" t="s">
        <v>44</v>
      </c>
      <c r="AH233" s="16" t="str">
        <f>IFERROR(VLOOKUP(AG233,ERP!A:D,4,0),"")</f>
        <v/>
      </c>
      <c r="AI233" s="17"/>
      <c r="AJ233" s="17"/>
      <c r="AK233" s="17"/>
    </row>
    <row r="234" spans="1:37" ht="15.75" customHeight="1" x14ac:dyDescent="0.2">
      <c r="A234" s="10" t="str">
        <f>IFERROR(IF(VLOOKUP(B234,ERP!D:D,1,0)=B234,"Rapproché","Non rapproché"),"Non rapproché")</f>
        <v>Rapproché</v>
      </c>
      <c r="B234" s="10">
        <f>IFERROR(VLOOKUP(F234,ERP!A:D,4,0),VLOOKUP(F234,ERP!B:D,3,0))</f>
        <v>176569</v>
      </c>
      <c r="C234" s="3">
        <v>75</v>
      </c>
      <c r="D234" s="3" t="s">
        <v>37</v>
      </c>
      <c r="E234" s="11">
        <v>75102</v>
      </c>
      <c r="F234" s="3">
        <v>1020856253</v>
      </c>
      <c r="G234" s="3" t="s">
        <v>72</v>
      </c>
      <c r="H234" s="3" t="s">
        <v>45</v>
      </c>
      <c r="I234" s="3">
        <v>34</v>
      </c>
      <c r="J234" s="3">
        <v>75</v>
      </c>
      <c r="K234" s="3">
        <v>18</v>
      </c>
      <c r="L234" s="3">
        <v>6</v>
      </c>
      <c r="M234" s="3" t="s">
        <v>40</v>
      </c>
      <c r="N234" s="3">
        <v>2</v>
      </c>
      <c r="O234" s="3" t="s">
        <v>73</v>
      </c>
      <c r="Q234" s="3">
        <v>5</v>
      </c>
      <c r="S234" s="12"/>
      <c r="T234" s="12">
        <v>2014</v>
      </c>
      <c r="U234" s="12"/>
      <c r="V234" s="12"/>
      <c r="W234" s="12"/>
      <c r="X234" s="12"/>
      <c r="Y234" s="12"/>
      <c r="Z234" s="13" t="s">
        <v>49</v>
      </c>
      <c r="AA234" s="18">
        <v>151.22</v>
      </c>
      <c r="AB234" s="18"/>
      <c r="AC234" s="15"/>
      <c r="AD234" s="16">
        <f>IFERROR(VLOOKUP(B234,ERP!D:AA,20,0),VLOOKUP(AH234,ERP!D:AF,20,0))</f>
        <v>1</v>
      </c>
      <c r="AE234" s="16" t="str">
        <f>IFERROR(VLOOKUP(B234,ERP!D:AA,22,0),VLOOKUP(AH234,ERP!D:AF,22,0))</f>
        <v>02PO</v>
      </c>
      <c r="AF234" s="16">
        <f>IFERROR(VLOOKUP(B234,ERP!D:AA,24,0),VLOOKUP(AH234,ERP!D:AF,24,0))</f>
        <v>1</v>
      </c>
      <c r="AG234" s="16" t="s">
        <v>44</v>
      </c>
      <c r="AH234" s="16" t="str">
        <f>IFERROR(VLOOKUP(AG234,ERP!A:D,4,0),"")</f>
        <v/>
      </c>
      <c r="AI234" s="17"/>
      <c r="AJ234" s="17"/>
      <c r="AK234" s="17"/>
    </row>
    <row r="235" spans="1:37" ht="15.75" customHeight="1" x14ac:dyDescent="0.2">
      <c r="A235" s="10" t="str">
        <f>IFERROR(IF(VLOOKUP(B235,ERP!D:D,1,0)=B235,"Rapproché","Non rapproché"),"Non rapproché")</f>
        <v>Rapproché</v>
      </c>
      <c r="B235" s="10">
        <f>IFERROR(VLOOKUP(F235,ERP!A:D,4,0),VLOOKUP(F235,ERP!B:D,3,0))</f>
        <v>176570</v>
      </c>
      <c r="C235" s="3">
        <v>75</v>
      </c>
      <c r="D235" s="3" t="s">
        <v>37</v>
      </c>
      <c r="E235" s="11">
        <v>75102</v>
      </c>
      <c r="F235" s="3">
        <v>1020856258</v>
      </c>
      <c r="G235" s="3" t="s">
        <v>72</v>
      </c>
      <c r="H235" s="3" t="s">
        <v>45</v>
      </c>
      <c r="I235" s="3">
        <v>34</v>
      </c>
      <c r="J235" s="3">
        <v>77</v>
      </c>
      <c r="K235" s="3">
        <v>19</v>
      </c>
      <c r="L235" s="3">
        <v>7</v>
      </c>
      <c r="M235" s="3" t="s">
        <v>40</v>
      </c>
      <c r="N235" s="3">
        <v>2</v>
      </c>
      <c r="O235" s="3" t="s">
        <v>73</v>
      </c>
      <c r="Q235" s="3">
        <v>5</v>
      </c>
      <c r="S235" s="12"/>
      <c r="T235" s="12">
        <v>2016</v>
      </c>
      <c r="U235" s="12"/>
      <c r="V235" s="12"/>
      <c r="W235" s="12"/>
      <c r="X235" s="12"/>
      <c r="Y235" s="12"/>
      <c r="Z235" s="13" t="s">
        <v>49</v>
      </c>
      <c r="AA235" s="18">
        <v>155.07</v>
      </c>
      <c r="AB235" s="18"/>
      <c r="AC235" s="15"/>
      <c r="AD235" s="16">
        <f>IFERROR(VLOOKUP(B235,ERP!D:AA,20,0),VLOOKUP(AH235,ERP!D:AF,20,0))</f>
        <v>1</v>
      </c>
      <c r="AE235" s="16" t="str">
        <f>IFERROR(VLOOKUP(B235,ERP!D:AA,22,0),VLOOKUP(AH235,ERP!D:AF,22,0))</f>
        <v>02PO</v>
      </c>
      <c r="AF235" s="16">
        <f>IFERROR(VLOOKUP(B235,ERP!D:AA,24,0),VLOOKUP(AH235,ERP!D:AF,24,0))</f>
        <v>1</v>
      </c>
      <c r="AG235" s="16" t="s">
        <v>44</v>
      </c>
      <c r="AH235" s="16" t="str">
        <f>IFERROR(VLOOKUP(AG235,ERP!A:D,4,0),"")</f>
        <v/>
      </c>
      <c r="AI235" s="17"/>
      <c r="AJ235" s="17"/>
      <c r="AK235" s="17"/>
    </row>
    <row r="236" spans="1:37" ht="15.75" customHeight="1" x14ac:dyDescent="0.2">
      <c r="A236" s="10" t="str">
        <f>IFERROR(IF(VLOOKUP(B236,ERP!D:D,1,0)=B236,"Rapproché","Non rapproché"),"Non rapproché")</f>
        <v>Rapproché</v>
      </c>
      <c r="B236" s="10">
        <f>IFERROR(VLOOKUP(F236,ERP!A:D,4,0),VLOOKUP(F236,ERP!B:D,3,0))</f>
        <v>194389</v>
      </c>
      <c r="C236" s="3">
        <v>75</v>
      </c>
      <c r="D236" s="3" t="s">
        <v>37</v>
      </c>
      <c r="E236" s="11">
        <v>75102</v>
      </c>
      <c r="F236" s="3">
        <v>1020856261</v>
      </c>
      <c r="G236" s="3" t="s">
        <v>72</v>
      </c>
      <c r="H236" s="3" t="s">
        <v>45</v>
      </c>
      <c r="I236" s="3">
        <v>17</v>
      </c>
      <c r="J236" s="3">
        <v>52</v>
      </c>
      <c r="K236" s="3">
        <v>20</v>
      </c>
      <c r="L236" s="3">
        <v>7</v>
      </c>
      <c r="M236" s="3" t="s">
        <v>40</v>
      </c>
      <c r="N236" s="3">
        <v>2</v>
      </c>
      <c r="O236" s="3" t="s">
        <v>73</v>
      </c>
      <c r="Q236" s="3">
        <v>5</v>
      </c>
      <c r="S236" s="12"/>
      <c r="T236" s="12">
        <v>2014</v>
      </c>
      <c r="U236" s="12"/>
      <c r="V236" s="12"/>
      <c r="W236" s="12"/>
      <c r="X236" s="12"/>
      <c r="Y236" s="12"/>
      <c r="Z236" s="13" t="s">
        <v>49</v>
      </c>
      <c r="AA236" s="18">
        <v>104.77</v>
      </c>
      <c r="AB236" s="18"/>
      <c r="AC236" s="15"/>
      <c r="AD236" s="16">
        <f>IFERROR(VLOOKUP(B236,ERP!D:AA,20,0),VLOOKUP(AH236,ERP!D:AF,20,0))</f>
        <v>1</v>
      </c>
      <c r="AE236" s="16" t="str">
        <f>IFERROR(VLOOKUP(B236,ERP!D:AA,22,0),VLOOKUP(AH236,ERP!D:AF,22,0))</f>
        <v>02PO</v>
      </c>
      <c r="AF236" s="16">
        <f>IFERROR(VLOOKUP(B236,ERP!D:AA,24,0),VLOOKUP(AH236,ERP!D:AF,24,0))</f>
        <v>1</v>
      </c>
      <c r="AG236" s="16" t="s">
        <v>44</v>
      </c>
      <c r="AH236" s="16" t="str">
        <f>IFERROR(VLOOKUP(AG236,ERP!A:D,4,0),"")</f>
        <v/>
      </c>
      <c r="AI236" s="17"/>
      <c r="AJ236" s="17"/>
      <c r="AK236" s="17"/>
    </row>
    <row r="237" spans="1:37" ht="15.75" customHeight="1" x14ac:dyDescent="0.2">
      <c r="A237" s="10" t="str">
        <f>IFERROR(IF(VLOOKUP(B237,ERP!D:D,1,0)=B237,"Rapproché","Non rapproché"),"Non rapproché")</f>
        <v>Rapproché</v>
      </c>
      <c r="B237" s="10">
        <f>IFERROR(VLOOKUP(F237,ERP!A:D,4,0),VLOOKUP(F237,ERP!B:D,3,0))</f>
        <v>194392</v>
      </c>
      <c r="C237" s="3">
        <v>75</v>
      </c>
      <c r="D237" s="3" t="s">
        <v>37</v>
      </c>
      <c r="E237" s="11">
        <v>75102</v>
      </c>
      <c r="F237" s="3">
        <v>1020856329</v>
      </c>
      <c r="G237" s="3" t="s">
        <v>72</v>
      </c>
      <c r="H237" s="3" t="s">
        <v>39</v>
      </c>
      <c r="J237" s="3">
        <v>84</v>
      </c>
      <c r="K237" s="3">
        <v>1001</v>
      </c>
      <c r="L237" s="3">
        <v>2</v>
      </c>
      <c r="M237" s="3" t="s">
        <v>40</v>
      </c>
      <c r="N237" s="3">
        <v>1</v>
      </c>
      <c r="O237" s="3" t="s">
        <v>73</v>
      </c>
      <c r="Q237" s="3">
        <v>5</v>
      </c>
      <c r="S237" s="12" t="s">
        <v>74</v>
      </c>
      <c r="T237" s="12">
        <v>2014</v>
      </c>
      <c r="U237" s="12">
        <v>84</v>
      </c>
      <c r="V237" s="12">
        <v>0</v>
      </c>
      <c r="W237" s="12">
        <v>0</v>
      </c>
      <c r="X237" s="12">
        <v>0</v>
      </c>
      <c r="Y237" s="12">
        <v>0</v>
      </c>
      <c r="Z237" s="13" t="s">
        <v>49</v>
      </c>
      <c r="AA237" s="14">
        <v>567.30999999999995</v>
      </c>
      <c r="AB237" s="14"/>
      <c r="AC237" s="15"/>
      <c r="AD237" s="16">
        <f>IFERROR(VLOOKUP(B237,ERP!D:AA,20,0),VLOOKUP(AH237,ERP!D:AF,20,0))</f>
        <v>1</v>
      </c>
      <c r="AE237" s="16" t="str">
        <f>IFERROR(VLOOKUP(B237,ERP!D:AA,22,0),VLOOKUP(AH237,ERP!D:AF,22,0))</f>
        <v>02PO</v>
      </c>
      <c r="AF237" s="16">
        <f>IFERROR(VLOOKUP(B237,ERP!D:AA,24,0),VLOOKUP(AH237,ERP!D:AF,24,0))</f>
        <v>1</v>
      </c>
      <c r="AG237" s="16" t="s">
        <v>44</v>
      </c>
      <c r="AH237" s="16" t="str">
        <f>IFERROR(VLOOKUP(AG237,ERP!A:D,4,0),"")</f>
        <v/>
      </c>
      <c r="AI237" s="17"/>
      <c r="AJ237" s="17"/>
      <c r="AK237" s="17"/>
    </row>
    <row r="238" spans="1:37" ht="15.75" customHeight="1" x14ac:dyDescent="0.2">
      <c r="A238" s="10" t="str">
        <f>IFERROR(IF(VLOOKUP(B238,ERP!D:D,1,0)=B238,"Rapproché","Non rapproché"),"Non rapproché")</f>
        <v>Rapproché</v>
      </c>
      <c r="B238" s="10">
        <f>IFERROR(VLOOKUP(F238,ERP!A:D,4,0),VLOOKUP(F238,ERP!B:D,3,0))</f>
        <v>201845</v>
      </c>
      <c r="C238" s="11">
        <v>75</v>
      </c>
      <c r="D238" s="11" t="s">
        <v>37</v>
      </c>
      <c r="E238" s="11">
        <v>75102</v>
      </c>
      <c r="F238" s="11">
        <v>1020055515</v>
      </c>
      <c r="G238" s="11" t="s">
        <v>75</v>
      </c>
      <c r="H238" s="11" t="s">
        <v>39</v>
      </c>
      <c r="I238" s="11"/>
      <c r="J238" s="11">
        <v>179</v>
      </c>
      <c r="K238" s="11">
        <v>1002</v>
      </c>
      <c r="L238" s="11">
        <v>0</v>
      </c>
      <c r="M238" s="11" t="s">
        <v>40</v>
      </c>
      <c r="N238" s="11">
        <v>1</v>
      </c>
      <c r="O238" s="11" t="s">
        <v>76</v>
      </c>
      <c r="P238" s="11"/>
      <c r="Q238" s="3">
        <v>103</v>
      </c>
      <c r="R238" s="11"/>
      <c r="S238" s="21" t="s">
        <v>42</v>
      </c>
      <c r="T238" s="21">
        <v>1870</v>
      </c>
      <c r="U238" s="21">
        <v>160</v>
      </c>
      <c r="V238" s="21">
        <v>38</v>
      </c>
      <c r="W238" s="21">
        <v>0</v>
      </c>
      <c r="X238" s="21">
        <v>0</v>
      </c>
      <c r="Y238" s="21">
        <v>0</v>
      </c>
      <c r="Z238" s="13" t="s">
        <v>77</v>
      </c>
      <c r="AA238" s="18">
        <v>780.47</v>
      </c>
      <c r="AB238" s="18"/>
      <c r="AC238" s="22"/>
      <c r="AD238" s="16">
        <f>IFERROR(VLOOKUP(B238,ERP!D:AA,20,0),VLOOKUP(AH238,ERP!D:AF,20,0))</f>
        <v>1</v>
      </c>
      <c r="AE238" s="16" t="str">
        <f>IFERROR(VLOOKUP(B238,ERP!D:AA,22,0),VLOOKUP(AH238,ERP!D:AF,22,0))</f>
        <v>02CA</v>
      </c>
      <c r="AF238" s="16">
        <f>IFERROR(VLOOKUP(B238,ERP!D:AA,24,0),VLOOKUP(AH238,ERP!D:AF,24,0))</f>
        <v>1</v>
      </c>
      <c r="AG238" s="16" t="s">
        <v>44</v>
      </c>
      <c r="AH238" s="16" t="str">
        <f>IFERROR(VLOOKUP(AG238,ERP!A:D,4,0),"")</f>
        <v/>
      </c>
      <c r="AI238" s="17"/>
      <c r="AJ238" s="17"/>
      <c r="AK238" s="17"/>
    </row>
    <row r="239" spans="1:37" ht="15.75" customHeight="1" x14ac:dyDescent="0.2">
      <c r="A239" s="10" t="str">
        <f>IFERROR(IF(VLOOKUP(B239,ERP!D:D,1,0)=B239,"Rapproché","Non rapproché"),"Non rapproché")</f>
        <v>Rapproché</v>
      </c>
      <c r="B239" s="10">
        <f>IFERROR(VLOOKUP(F239,ERP!A:D,4,0),VLOOKUP(F239,ERP!B:D,3,0))</f>
        <v>201844</v>
      </c>
      <c r="C239" s="11">
        <v>75</v>
      </c>
      <c r="D239" s="11" t="s">
        <v>37</v>
      </c>
      <c r="E239" s="11">
        <v>75102</v>
      </c>
      <c r="F239" s="11">
        <v>1020055516</v>
      </c>
      <c r="G239" s="11" t="s">
        <v>75</v>
      </c>
      <c r="H239" s="11" t="s">
        <v>39</v>
      </c>
      <c r="I239" s="11"/>
      <c r="J239" s="11">
        <v>103</v>
      </c>
      <c r="K239" s="11">
        <v>2001</v>
      </c>
      <c r="L239" s="11">
        <v>0</v>
      </c>
      <c r="M239" s="11" t="s">
        <v>40</v>
      </c>
      <c r="N239" s="11">
        <v>1</v>
      </c>
      <c r="O239" s="11" t="s">
        <v>76</v>
      </c>
      <c r="P239" s="11"/>
      <c r="Q239" s="3">
        <v>103</v>
      </c>
      <c r="R239" s="11"/>
      <c r="S239" s="21" t="s">
        <v>42</v>
      </c>
      <c r="T239" s="21">
        <v>1870</v>
      </c>
      <c r="U239" s="21">
        <v>64</v>
      </c>
      <c r="V239" s="21">
        <v>79</v>
      </c>
      <c r="W239" s="21">
        <v>0</v>
      </c>
      <c r="X239" s="21">
        <v>0</v>
      </c>
      <c r="Y239" s="21">
        <v>0</v>
      </c>
      <c r="Z239" s="13" t="s">
        <v>77</v>
      </c>
      <c r="AA239" s="18">
        <v>536.78</v>
      </c>
      <c r="AB239" s="18"/>
      <c r="AC239" s="22"/>
      <c r="AD239" s="16">
        <f>IFERROR(VLOOKUP(B239,ERP!D:AA,20,0),VLOOKUP(AH239,ERP!D:AF,20,0))</f>
        <v>1</v>
      </c>
      <c r="AE239" s="16" t="str">
        <f>IFERROR(VLOOKUP(B239,ERP!D:AA,22,0),VLOOKUP(AH239,ERP!D:AF,22,0))</f>
        <v>02CA</v>
      </c>
      <c r="AF239" s="16">
        <f>IFERROR(VLOOKUP(B239,ERP!D:AA,24,0),VLOOKUP(AH239,ERP!D:AF,24,0))</f>
        <v>2</v>
      </c>
      <c r="AG239" s="16" t="s">
        <v>44</v>
      </c>
      <c r="AH239" s="16" t="str">
        <f>IFERROR(VLOOKUP(AG239,ERP!A:D,4,0),"")</f>
        <v/>
      </c>
      <c r="AI239" s="17"/>
      <c r="AJ239" s="17"/>
      <c r="AK239" s="17"/>
    </row>
    <row r="240" spans="1:37" ht="15.75" customHeight="1" x14ac:dyDescent="0.2">
      <c r="A240" s="10" t="str">
        <f>IFERROR(IF(VLOOKUP(B240,ERP!D:D,1,0)=B240,"Rapproché","Non rapproché"),"Non rapproché")</f>
        <v>Rapproché</v>
      </c>
      <c r="B240" s="10">
        <f>IFERROR(VLOOKUP(F240,ERP!A:D,4,0),VLOOKUP(F240,ERP!B:D,3,0))</f>
        <v>201849</v>
      </c>
      <c r="C240" s="11">
        <v>75</v>
      </c>
      <c r="D240" s="11" t="s">
        <v>37</v>
      </c>
      <c r="E240" s="11">
        <v>75102</v>
      </c>
      <c r="F240" s="11">
        <v>1020055517</v>
      </c>
      <c r="G240" s="11" t="s">
        <v>75</v>
      </c>
      <c r="H240" s="11" t="s">
        <v>45</v>
      </c>
      <c r="I240" s="11">
        <v>30</v>
      </c>
      <c r="J240" s="11">
        <v>65</v>
      </c>
      <c r="K240" s="11">
        <v>1001</v>
      </c>
      <c r="L240" s="3">
        <v>1</v>
      </c>
      <c r="M240" s="11" t="s">
        <v>40</v>
      </c>
      <c r="N240" s="11">
        <v>1</v>
      </c>
      <c r="O240" s="11" t="s">
        <v>76</v>
      </c>
      <c r="P240" s="11"/>
      <c r="Q240" s="11">
        <v>103</v>
      </c>
      <c r="R240" s="11"/>
      <c r="S240" s="12"/>
      <c r="T240" s="12">
        <v>1870</v>
      </c>
      <c r="U240" s="12"/>
      <c r="V240" s="12"/>
      <c r="W240" s="12"/>
      <c r="X240" s="12"/>
      <c r="Y240" s="12"/>
      <c r="Z240" s="13" t="s">
        <v>77</v>
      </c>
      <c r="AA240" s="18">
        <v>132.52000000000001</v>
      </c>
      <c r="AB240" s="18"/>
      <c r="AC240" s="15"/>
      <c r="AD240" s="16">
        <f>IFERROR(VLOOKUP(B240,ERP!D:AA,20,0),VLOOKUP(AH240,ERP!D:AF,20,0))</f>
        <v>1</v>
      </c>
      <c r="AE240" s="16" t="str">
        <f>IFERROR(VLOOKUP(B240,ERP!D:AA,22,0),VLOOKUP(AH240,ERP!D:AF,22,0))</f>
        <v>02CA</v>
      </c>
      <c r="AF240" s="16">
        <f>IFERROR(VLOOKUP(B240,ERP!D:AA,24,0),VLOOKUP(AH240,ERP!D:AF,24,0))</f>
        <v>1</v>
      </c>
      <c r="AG240" s="16" t="s">
        <v>44</v>
      </c>
      <c r="AH240" s="16" t="str">
        <f>IFERROR(VLOOKUP(AG240,ERP!A:D,4,0),"")</f>
        <v/>
      </c>
      <c r="AI240" s="17"/>
      <c r="AJ240" s="17"/>
      <c r="AK240" s="17"/>
    </row>
    <row r="241" spans="1:37" ht="15.75" customHeight="1" x14ac:dyDescent="0.2">
      <c r="A241" s="10" t="str">
        <f>IFERROR(IF(VLOOKUP(B241,ERP!D:D,1,0)=B241,"Rapproché","Non rapproché"),"Non rapproché")</f>
        <v>Non rapproché</v>
      </c>
      <c r="B241" s="10" t="e">
        <f>IFERROR(VLOOKUP(F241,ERP!A:D,4,0),VLOOKUP(F241,ERP!B:D,3,0))</f>
        <v>#N/A</v>
      </c>
      <c r="C241" s="11">
        <v>75</v>
      </c>
      <c r="D241" s="11" t="s">
        <v>37</v>
      </c>
      <c r="E241" s="11">
        <v>75102</v>
      </c>
      <c r="F241" s="11">
        <v>1020055519</v>
      </c>
      <c r="G241" s="11" t="s">
        <v>75</v>
      </c>
      <c r="H241" s="11" t="s">
        <v>39</v>
      </c>
      <c r="I241" s="11"/>
      <c r="J241" s="11">
        <v>130</v>
      </c>
      <c r="K241" s="11">
        <v>1001</v>
      </c>
      <c r="L241" s="11">
        <v>2</v>
      </c>
      <c r="M241" s="11" t="s">
        <v>40</v>
      </c>
      <c r="N241" s="11">
        <v>1</v>
      </c>
      <c r="O241" s="11" t="s">
        <v>76</v>
      </c>
      <c r="P241" s="11"/>
      <c r="Q241" s="11">
        <v>103</v>
      </c>
      <c r="R241" s="11"/>
      <c r="S241" s="12" t="s">
        <v>64</v>
      </c>
      <c r="T241" s="12">
        <v>1870</v>
      </c>
      <c r="U241" s="12">
        <v>130</v>
      </c>
      <c r="V241" s="12">
        <v>0</v>
      </c>
      <c r="W241" s="12">
        <v>0</v>
      </c>
      <c r="X241" s="12">
        <v>0</v>
      </c>
      <c r="Y241" s="12">
        <v>0</v>
      </c>
      <c r="Z241" s="13" t="s">
        <v>77</v>
      </c>
      <c r="AA241" s="18">
        <v>499.09</v>
      </c>
      <c r="AB241" s="18"/>
      <c r="AC241" s="15"/>
      <c r="AD241" s="16" t="e">
        <f>IFERROR(VLOOKUP(B241,ERP!D:AA,20,0),VLOOKUP(AH241,ERP!D:AF,20,0))</f>
        <v>#N/A</v>
      </c>
      <c r="AE241" s="16" t="e">
        <f>IFERROR(VLOOKUP(B241,ERP!D:AA,22,0),VLOOKUP(AH241,ERP!D:AF,22,0))</f>
        <v>#N/A</v>
      </c>
      <c r="AF241" s="16" t="e">
        <f>IFERROR(VLOOKUP(B241,ERP!D:AA,24,0),VLOOKUP(AH241,ERP!D:AF,24,0))</f>
        <v>#N/A</v>
      </c>
      <c r="AG241" s="16" t="s">
        <v>44</v>
      </c>
      <c r="AH241" s="16" t="str">
        <f>IFERROR(VLOOKUP(AG241,ERP!A:D,4,0),"")</f>
        <v/>
      </c>
      <c r="AI241" s="17"/>
      <c r="AJ241" s="17"/>
      <c r="AK241" s="17"/>
    </row>
    <row r="242" spans="1:37" ht="15.75" customHeight="1" x14ac:dyDescent="0.2">
      <c r="A242" s="10" t="str">
        <f>IFERROR(IF(VLOOKUP(B242,ERP!D:D,1,0)=B242,"Rapproché","Non rapproché"),"Non rapproché")</f>
        <v>Rapproché</v>
      </c>
      <c r="B242" s="10">
        <f>IFERROR(VLOOKUP(F242,ERP!A:D,4,0),VLOOKUP(F242,ERP!B:D,3,0))</f>
        <v>201853</v>
      </c>
      <c r="C242" s="11">
        <v>75</v>
      </c>
      <c r="D242" s="11" t="s">
        <v>37</v>
      </c>
      <c r="E242" s="11">
        <v>75102</v>
      </c>
      <c r="F242" s="11">
        <v>1020055521</v>
      </c>
      <c r="G242" s="11" t="s">
        <v>75</v>
      </c>
      <c r="H242" s="11" t="s">
        <v>45</v>
      </c>
      <c r="I242" s="11">
        <v>55</v>
      </c>
      <c r="J242" s="11">
        <v>82</v>
      </c>
      <c r="K242" s="11">
        <v>1001</v>
      </c>
      <c r="L242" s="11">
        <v>3</v>
      </c>
      <c r="M242" s="11" t="s">
        <v>40</v>
      </c>
      <c r="N242" s="11">
        <v>1</v>
      </c>
      <c r="O242" s="11" t="s">
        <v>76</v>
      </c>
      <c r="P242" s="11"/>
      <c r="Q242" s="3">
        <v>103</v>
      </c>
      <c r="R242" s="11"/>
      <c r="S242" s="12"/>
      <c r="T242" s="12">
        <v>1870</v>
      </c>
      <c r="U242" s="12"/>
      <c r="V242" s="12"/>
      <c r="W242" s="12"/>
      <c r="X242" s="12"/>
      <c r="Y242" s="12"/>
      <c r="Z242" s="13" t="s">
        <v>77</v>
      </c>
      <c r="AA242" s="14">
        <v>167.23</v>
      </c>
      <c r="AB242" s="14"/>
      <c r="AC242" s="15"/>
      <c r="AD242" s="16">
        <f>IFERROR(VLOOKUP(B242,ERP!D:AA,20,0),VLOOKUP(AH242,ERP!D:AF,20,0))</f>
        <v>1</v>
      </c>
      <c r="AE242" s="16" t="str">
        <f>IFERROR(VLOOKUP(B242,ERP!D:AA,22,0),VLOOKUP(AH242,ERP!D:AF,22,0))</f>
        <v>02CA</v>
      </c>
      <c r="AF242" s="16">
        <f>IFERROR(VLOOKUP(B242,ERP!D:AA,24,0),VLOOKUP(AH242,ERP!D:AF,24,0))</f>
        <v>1</v>
      </c>
      <c r="AG242" s="16" t="s">
        <v>44</v>
      </c>
      <c r="AH242" s="16" t="str">
        <f>IFERROR(VLOOKUP(AG242,ERP!A:D,4,0),"")</f>
        <v/>
      </c>
      <c r="AI242" s="17"/>
      <c r="AJ242" s="17"/>
      <c r="AK242" s="17"/>
    </row>
    <row r="243" spans="1:37" ht="15.75" customHeight="1" x14ac:dyDescent="0.2">
      <c r="A243" s="10" t="str">
        <f>IFERROR(IF(VLOOKUP(B243,ERP!D:D,1,0)=B243,"Rapproché","Non rapproché"),"Non rapproché")</f>
        <v>Rapproché</v>
      </c>
      <c r="B243" s="10">
        <f>IFERROR(VLOOKUP(F243,ERP!A:D,4,0),VLOOKUP(F243,ERP!B:D,3,0))</f>
        <v>201852</v>
      </c>
      <c r="C243" s="11">
        <v>75</v>
      </c>
      <c r="D243" s="11" t="s">
        <v>37</v>
      </c>
      <c r="E243" s="11">
        <v>75102</v>
      </c>
      <c r="F243" s="11">
        <v>1020055522</v>
      </c>
      <c r="G243" s="11" t="s">
        <v>75</v>
      </c>
      <c r="H243" s="11" t="s">
        <v>45</v>
      </c>
      <c r="I243" s="11">
        <v>65</v>
      </c>
      <c r="J243" s="11">
        <v>95</v>
      </c>
      <c r="K243" s="11">
        <v>2001</v>
      </c>
      <c r="L243" s="11">
        <v>3</v>
      </c>
      <c r="M243" s="11" t="s">
        <v>40</v>
      </c>
      <c r="N243" s="11">
        <v>1</v>
      </c>
      <c r="O243" s="11" t="s">
        <v>76</v>
      </c>
      <c r="P243" s="11"/>
      <c r="Q243" s="3">
        <v>103</v>
      </c>
      <c r="R243" s="11"/>
      <c r="S243" s="12"/>
      <c r="T243" s="12">
        <v>1870</v>
      </c>
      <c r="U243" s="12"/>
      <c r="V243" s="12"/>
      <c r="W243" s="12"/>
      <c r="X243" s="12"/>
      <c r="Y243" s="12"/>
      <c r="Z243" s="13" t="s">
        <v>77</v>
      </c>
      <c r="AA243" s="18">
        <v>193.55</v>
      </c>
      <c r="AB243" s="18"/>
      <c r="AC243" s="15"/>
      <c r="AD243" s="16">
        <f>IFERROR(VLOOKUP(B243,ERP!D:AA,20,0),VLOOKUP(AH243,ERP!D:AF,20,0))</f>
        <v>1</v>
      </c>
      <c r="AE243" s="16" t="str">
        <f>IFERROR(VLOOKUP(B243,ERP!D:AA,22,0),VLOOKUP(AH243,ERP!D:AF,22,0))</f>
        <v>02CA</v>
      </c>
      <c r="AF243" s="16">
        <f>IFERROR(VLOOKUP(B243,ERP!D:AA,24,0),VLOOKUP(AH243,ERP!D:AF,24,0))</f>
        <v>1</v>
      </c>
      <c r="AG243" s="16" t="s">
        <v>44</v>
      </c>
      <c r="AH243" s="16" t="str">
        <f>IFERROR(VLOOKUP(AG243,ERP!A:D,4,0),"")</f>
        <v/>
      </c>
      <c r="AI243" s="17"/>
      <c r="AJ243" s="17"/>
      <c r="AK243" s="17"/>
    </row>
    <row r="244" spans="1:37" ht="15.75" customHeight="1" x14ac:dyDescent="0.2">
      <c r="A244" s="10" t="str">
        <f>IFERROR(IF(VLOOKUP(B244,ERP!D:D,1,0)=B244,"Rapproché","Non rapproché"),"Non rapproché")</f>
        <v>Rapproché</v>
      </c>
      <c r="B244" s="10">
        <f>IFERROR(VLOOKUP(F244,ERP!A:D,4,0),VLOOKUP(F244,ERP!B:D,3,0))</f>
        <v>201854</v>
      </c>
      <c r="C244" s="11">
        <v>75</v>
      </c>
      <c r="D244" s="11" t="s">
        <v>37</v>
      </c>
      <c r="E244" s="11">
        <v>75102</v>
      </c>
      <c r="F244" s="11">
        <v>1020055523</v>
      </c>
      <c r="G244" s="11" t="s">
        <v>75</v>
      </c>
      <c r="H244" s="11" t="s">
        <v>45</v>
      </c>
      <c r="I244" s="11">
        <v>55</v>
      </c>
      <c r="J244" s="11">
        <v>81</v>
      </c>
      <c r="K244" s="11">
        <v>1001</v>
      </c>
      <c r="L244" s="11">
        <v>4</v>
      </c>
      <c r="M244" s="11" t="s">
        <v>40</v>
      </c>
      <c r="N244" s="11">
        <v>1</v>
      </c>
      <c r="O244" s="11" t="s">
        <v>76</v>
      </c>
      <c r="P244" s="11"/>
      <c r="Q244" s="3">
        <v>103</v>
      </c>
      <c r="R244" s="11"/>
      <c r="S244" s="12"/>
      <c r="T244" s="12">
        <v>1870</v>
      </c>
      <c r="U244" s="12"/>
      <c r="V244" s="12"/>
      <c r="W244" s="12"/>
      <c r="X244" s="12"/>
      <c r="Y244" s="12"/>
      <c r="Z244" s="13" t="s">
        <v>77</v>
      </c>
      <c r="AA244" s="18">
        <v>165.05</v>
      </c>
      <c r="AB244" s="18"/>
      <c r="AC244" s="15"/>
      <c r="AD244" s="16">
        <f>IFERROR(VLOOKUP(B244,ERP!D:AA,20,0),VLOOKUP(AH244,ERP!D:AF,20,0))</f>
        <v>1</v>
      </c>
      <c r="AE244" s="16" t="str">
        <f>IFERROR(VLOOKUP(B244,ERP!D:AA,22,0),VLOOKUP(AH244,ERP!D:AF,22,0))</f>
        <v>02CA</v>
      </c>
      <c r="AF244" s="16">
        <f>IFERROR(VLOOKUP(B244,ERP!D:AA,24,0),VLOOKUP(AH244,ERP!D:AF,24,0))</f>
        <v>1</v>
      </c>
      <c r="AG244" s="16" t="s">
        <v>44</v>
      </c>
      <c r="AH244" s="16" t="str">
        <f>IFERROR(VLOOKUP(AG244,ERP!A:D,4,0),"")</f>
        <v/>
      </c>
      <c r="AI244" s="17"/>
      <c r="AJ244" s="17"/>
      <c r="AK244" s="17"/>
    </row>
    <row r="245" spans="1:37" ht="15.75" customHeight="1" x14ac:dyDescent="0.2">
      <c r="A245" s="10" t="str">
        <f>IFERROR(IF(VLOOKUP(B245,ERP!D:D,1,0)=B245,"Rapproché","Non rapproché"),"Non rapproché")</f>
        <v>Rapproché</v>
      </c>
      <c r="B245" s="10">
        <f>IFERROR(VLOOKUP(F245,ERP!A:D,4,0),VLOOKUP(F245,ERP!B:D,3,0))</f>
        <v>201855</v>
      </c>
      <c r="C245" s="11">
        <v>75</v>
      </c>
      <c r="D245" s="11" t="s">
        <v>37</v>
      </c>
      <c r="E245" s="11">
        <v>75102</v>
      </c>
      <c r="F245" s="11">
        <v>1020055524</v>
      </c>
      <c r="G245" s="11" t="s">
        <v>75</v>
      </c>
      <c r="H245" s="11" t="s">
        <v>45</v>
      </c>
      <c r="I245" s="11">
        <v>65</v>
      </c>
      <c r="J245" s="11">
        <v>91</v>
      </c>
      <c r="K245" s="11">
        <v>2001</v>
      </c>
      <c r="L245" s="11">
        <v>4</v>
      </c>
      <c r="M245" s="11" t="s">
        <v>40</v>
      </c>
      <c r="N245" s="11">
        <v>1</v>
      </c>
      <c r="O245" s="11" t="s">
        <v>76</v>
      </c>
      <c r="P245" s="11"/>
      <c r="Q245" s="3">
        <v>103</v>
      </c>
      <c r="R245" s="11"/>
      <c r="S245" s="12"/>
      <c r="T245" s="12">
        <v>1870</v>
      </c>
      <c r="U245" s="12"/>
      <c r="V245" s="12"/>
      <c r="W245" s="12"/>
      <c r="X245" s="12"/>
      <c r="Y245" s="12"/>
      <c r="Z245" s="13" t="s">
        <v>77</v>
      </c>
      <c r="AA245" s="18">
        <v>185.55</v>
      </c>
      <c r="AB245" s="18"/>
      <c r="AC245" s="15"/>
      <c r="AD245" s="16">
        <f>IFERROR(VLOOKUP(B245,ERP!D:AA,20,0),VLOOKUP(AH245,ERP!D:AF,20,0))</f>
        <v>1</v>
      </c>
      <c r="AE245" s="16" t="str">
        <f>IFERROR(VLOOKUP(B245,ERP!D:AA,22,0),VLOOKUP(AH245,ERP!D:AF,22,0))</f>
        <v>02CA</v>
      </c>
      <c r="AF245" s="16">
        <f>IFERROR(VLOOKUP(B245,ERP!D:AA,24,0),VLOOKUP(AH245,ERP!D:AF,24,0))</f>
        <v>1</v>
      </c>
      <c r="AG245" s="16" t="s">
        <v>44</v>
      </c>
      <c r="AH245" s="16" t="str">
        <f>IFERROR(VLOOKUP(AG245,ERP!A:D,4,0),"")</f>
        <v/>
      </c>
      <c r="AI245" s="17"/>
      <c r="AJ245" s="17"/>
      <c r="AK245" s="17"/>
    </row>
    <row r="246" spans="1:37" ht="15.75" customHeight="1" x14ac:dyDescent="0.2">
      <c r="A246" s="10" t="str">
        <f>IFERROR(IF(VLOOKUP(B246,ERP!D:D,1,0)=B246,"Rapproché","Non rapproché"),"Non rapproché")</f>
        <v>Rapproché</v>
      </c>
      <c r="B246" s="10">
        <f>IFERROR(VLOOKUP(F246,ERP!A:D,4,0),VLOOKUP(F246,ERP!B:D,3,0))</f>
        <v>201857</v>
      </c>
      <c r="C246" s="11">
        <v>75</v>
      </c>
      <c r="D246" s="11" t="s">
        <v>37</v>
      </c>
      <c r="E246" s="11">
        <v>75102</v>
      </c>
      <c r="F246" s="11">
        <v>1020055525</v>
      </c>
      <c r="G246" s="11" t="s">
        <v>75</v>
      </c>
      <c r="H246" s="11" t="s">
        <v>45</v>
      </c>
      <c r="I246" s="11">
        <v>55</v>
      </c>
      <c r="J246" s="11">
        <v>78</v>
      </c>
      <c r="K246" s="11">
        <v>1001</v>
      </c>
      <c r="L246" s="11">
        <v>5</v>
      </c>
      <c r="M246" s="11" t="s">
        <v>40</v>
      </c>
      <c r="N246" s="11">
        <v>1</v>
      </c>
      <c r="O246" s="11" t="s">
        <v>76</v>
      </c>
      <c r="P246" s="11"/>
      <c r="Q246" s="3">
        <v>103</v>
      </c>
      <c r="R246" s="11"/>
      <c r="S246" s="12"/>
      <c r="T246" s="12">
        <v>1870</v>
      </c>
      <c r="U246" s="12"/>
      <c r="V246" s="12"/>
      <c r="W246" s="12"/>
      <c r="X246" s="12"/>
      <c r="Y246" s="12"/>
      <c r="Z246" s="13" t="s">
        <v>77</v>
      </c>
      <c r="AA246" s="18">
        <v>158.91</v>
      </c>
      <c r="AB246" s="18"/>
      <c r="AC246" s="15"/>
      <c r="AD246" s="16">
        <f>IFERROR(VLOOKUP(B246,ERP!D:AA,20,0),VLOOKUP(AH246,ERP!D:AF,20,0))</f>
        <v>1</v>
      </c>
      <c r="AE246" s="16" t="str">
        <f>IFERROR(VLOOKUP(B246,ERP!D:AA,22,0),VLOOKUP(AH246,ERP!D:AF,22,0))</f>
        <v>02CA</v>
      </c>
      <c r="AF246" s="16">
        <f>IFERROR(VLOOKUP(B246,ERP!D:AA,24,0),VLOOKUP(AH246,ERP!D:AF,24,0))</f>
        <v>1</v>
      </c>
      <c r="AG246" s="16" t="s">
        <v>44</v>
      </c>
      <c r="AH246" s="16" t="str">
        <f>IFERROR(VLOOKUP(AG246,ERP!A:D,4,0),"")</f>
        <v/>
      </c>
      <c r="AI246" s="17"/>
      <c r="AJ246" s="17"/>
      <c r="AK246" s="17"/>
    </row>
    <row r="247" spans="1:37" ht="15.75" customHeight="1" x14ac:dyDescent="0.2">
      <c r="A247" s="10" t="str">
        <f>IFERROR(IF(VLOOKUP(B247,ERP!D:D,1,0)=B247,"Rapproché","Non rapproché"),"Non rapproché")</f>
        <v>Rapproché</v>
      </c>
      <c r="B247" s="10">
        <f>IFERROR(VLOOKUP(F247,ERP!A:D,4,0),VLOOKUP(F247,ERP!B:D,3,0))</f>
        <v>201856</v>
      </c>
      <c r="C247" s="11">
        <v>75</v>
      </c>
      <c r="D247" s="11" t="s">
        <v>37</v>
      </c>
      <c r="E247" s="11">
        <v>75102</v>
      </c>
      <c r="F247" s="11">
        <v>1020055526</v>
      </c>
      <c r="G247" s="11" t="s">
        <v>75</v>
      </c>
      <c r="H247" s="11" t="s">
        <v>45</v>
      </c>
      <c r="I247" s="11">
        <v>65</v>
      </c>
      <c r="J247" s="11">
        <v>88</v>
      </c>
      <c r="K247" s="11">
        <v>2001</v>
      </c>
      <c r="L247" s="11">
        <v>5</v>
      </c>
      <c r="M247" s="11" t="s">
        <v>40</v>
      </c>
      <c r="N247" s="11">
        <v>1</v>
      </c>
      <c r="O247" s="11" t="s">
        <v>76</v>
      </c>
      <c r="P247" s="11"/>
      <c r="Q247" s="3">
        <v>103</v>
      </c>
      <c r="R247" s="11"/>
      <c r="S247" s="12"/>
      <c r="T247" s="12">
        <v>1870</v>
      </c>
      <c r="U247" s="12"/>
      <c r="V247" s="12"/>
      <c r="W247" s="12"/>
      <c r="X247" s="12"/>
      <c r="Y247" s="12"/>
      <c r="Z247" s="13" t="s">
        <v>77</v>
      </c>
      <c r="AA247" s="18">
        <v>179.27</v>
      </c>
      <c r="AB247" s="18"/>
      <c r="AC247" s="15"/>
      <c r="AD247" s="16">
        <f>IFERROR(VLOOKUP(B247,ERP!D:AA,20,0),VLOOKUP(AH247,ERP!D:AF,20,0))</f>
        <v>1</v>
      </c>
      <c r="AE247" s="16" t="str">
        <f>IFERROR(VLOOKUP(B247,ERP!D:AA,22,0),VLOOKUP(AH247,ERP!D:AF,22,0))</f>
        <v>02CA</v>
      </c>
      <c r="AF247" s="16">
        <f>IFERROR(VLOOKUP(B247,ERP!D:AA,24,0),VLOOKUP(AH247,ERP!D:AF,24,0))</f>
        <v>1</v>
      </c>
      <c r="AG247" s="16" t="s">
        <v>44</v>
      </c>
      <c r="AH247" s="16" t="str">
        <f>IFERROR(VLOOKUP(AG247,ERP!A:D,4,0),"")</f>
        <v/>
      </c>
      <c r="AI247" s="17"/>
      <c r="AJ247" s="17"/>
      <c r="AK247" s="17"/>
    </row>
    <row r="248" spans="1:37" ht="15.75" customHeight="1" x14ac:dyDescent="0.2">
      <c r="A248" s="10" t="str">
        <f>IFERROR(IF(VLOOKUP(B248,ERP!D:D,1,0)=B248,"Rapproché","Non rapproché"),"Non rapproché")</f>
        <v>Rapproché</v>
      </c>
      <c r="B248" s="10">
        <f>IFERROR(VLOOKUP(F248,ERP!A:D,4,0),VLOOKUP(F248,ERP!B:D,3,0))</f>
        <v>201858</v>
      </c>
      <c r="C248" s="11">
        <v>75</v>
      </c>
      <c r="D248" s="11" t="s">
        <v>37</v>
      </c>
      <c r="E248" s="11">
        <v>75102</v>
      </c>
      <c r="F248" s="11">
        <v>1020055527</v>
      </c>
      <c r="G248" s="11" t="s">
        <v>75</v>
      </c>
      <c r="H248" s="11" t="s">
        <v>45</v>
      </c>
      <c r="I248" s="11">
        <v>69</v>
      </c>
      <c r="J248" s="11">
        <v>91</v>
      </c>
      <c r="K248" s="11">
        <v>1001</v>
      </c>
      <c r="L248" s="11">
        <v>6</v>
      </c>
      <c r="M248" s="11" t="s">
        <v>40</v>
      </c>
      <c r="N248" s="11">
        <v>1</v>
      </c>
      <c r="O248" s="11" t="s">
        <v>76</v>
      </c>
      <c r="P248" s="11"/>
      <c r="Q248" s="3">
        <v>103</v>
      </c>
      <c r="R248" s="11"/>
      <c r="S248" s="12"/>
      <c r="T248" s="12">
        <v>1870</v>
      </c>
      <c r="U248" s="12"/>
      <c r="V248" s="12"/>
      <c r="W248" s="12"/>
      <c r="X248" s="12"/>
      <c r="Y248" s="12"/>
      <c r="Z248" s="13" t="s">
        <v>77</v>
      </c>
      <c r="AA248" s="14">
        <v>185.55</v>
      </c>
      <c r="AB248" s="14"/>
      <c r="AC248" s="15"/>
      <c r="AD248" s="16">
        <f>IFERROR(VLOOKUP(B248,ERP!D:AA,20,0),VLOOKUP(AH248,ERP!D:AF,20,0))</f>
        <v>1</v>
      </c>
      <c r="AE248" s="16" t="str">
        <f>IFERROR(VLOOKUP(B248,ERP!D:AA,22,0),VLOOKUP(AH248,ERP!D:AF,22,0))</f>
        <v>02CA</v>
      </c>
      <c r="AF248" s="16">
        <f>IFERROR(VLOOKUP(B248,ERP!D:AA,24,0),VLOOKUP(AH248,ERP!D:AF,24,0))</f>
        <v>1</v>
      </c>
      <c r="AG248" s="16" t="s">
        <v>44</v>
      </c>
      <c r="AH248" s="16" t="str">
        <f>IFERROR(VLOOKUP(AG248,ERP!A:D,4,0),"")</f>
        <v/>
      </c>
      <c r="AI248" s="17"/>
      <c r="AJ248" s="17"/>
      <c r="AK248" s="17"/>
    </row>
    <row r="249" spans="1:37" ht="15.75" customHeight="1" x14ac:dyDescent="0.2">
      <c r="A249" s="10" t="str">
        <f>IFERROR(IF(VLOOKUP(B249,ERP!D:D,1,0)=B249,"Rapproché","Non rapproché"),"Non rapproché")</f>
        <v>Rapproché</v>
      </c>
      <c r="B249" s="10">
        <f>IFERROR(VLOOKUP(F249,ERP!A:D,4,0),VLOOKUP(F249,ERP!B:D,3,0))</f>
        <v>201847</v>
      </c>
      <c r="C249" s="3">
        <v>75</v>
      </c>
      <c r="D249" s="3" t="s">
        <v>37</v>
      </c>
      <c r="E249" s="11">
        <v>75102</v>
      </c>
      <c r="F249" s="3">
        <v>1020854915</v>
      </c>
      <c r="G249" s="3" t="s">
        <v>75</v>
      </c>
      <c r="H249" s="3" t="s">
        <v>39</v>
      </c>
      <c r="J249" s="3">
        <v>56</v>
      </c>
      <c r="K249" s="3">
        <v>2001</v>
      </c>
      <c r="L249" s="3">
        <v>1</v>
      </c>
      <c r="M249" s="3" t="s">
        <v>40</v>
      </c>
      <c r="N249" s="3">
        <v>1</v>
      </c>
      <c r="O249" s="3" t="s">
        <v>76</v>
      </c>
      <c r="Q249" s="3">
        <v>103</v>
      </c>
      <c r="S249" s="12" t="s">
        <v>78</v>
      </c>
      <c r="T249" s="12">
        <v>1873</v>
      </c>
      <c r="U249" s="12">
        <v>56</v>
      </c>
      <c r="V249" s="12">
        <v>0</v>
      </c>
      <c r="W249" s="12">
        <v>0</v>
      </c>
      <c r="X249" s="12">
        <v>0</v>
      </c>
      <c r="Y249" s="12">
        <v>0</v>
      </c>
      <c r="Z249" s="13" t="s">
        <v>77</v>
      </c>
      <c r="AA249" s="18">
        <v>299.43</v>
      </c>
      <c r="AB249" s="18"/>
      <c r="AC249" s="15"/>
      <c r="AD249" s="16">
        <f>IFERROR(VLOOKUP(B249,ERP!D:AA,20,0),VLOOKUP(AH249,ERP!D:AF,20,0))</f>
        <v>1</v>
      </c>
      <c r="AE249" s="16" t="str">
        <f>IFERROR(VLOOKUP(B249,ERP!D:AA,22,0),VLOOKUP(AH249,ERP!D:AF,22,0))</f>
        <v>02CA</v>
      </c>
      <c r="AF249" s="16">
        <f>IFERROR(VLOOKUP(B249,ERP!D:AA,24,0),VLOOKUP(AH249,ERP!D:AF,24,0))</f>
        <v>2</v>
      </c>
      <c r="AG249" s="16" t="s">
        <v>44</v>
      </c>
      <c r="AH249" s="16" t="str">
        <f>IFERROR(VLOOKUP(AG249,ERP!A:D,4,0),"")</f>
        <v/>
      </c>
      <c r="AI249" s="17"/>
      <c r="AJ249" s="17"/>
      <c r="AK249" s="17"/>
    </row>
    <row r="250" spans="1:37" ht="15.75" customHeight="1" x14ac:dyDescent="0.2">
      <c r="A250" s="10" t="str">
        <f>IFERROR(IF(VLOOKUP(B250,ERP!D:D,1,0)=B250,"Rapproché","Non rapproché"),"Non rapproché")</f>
        <v>Rapproché</v>
      </c>
      <c r="B250" s="10">
        <f>IFERROR(VLOOKUP(F250,ERP!A:D,4,0),VLOOKUP(F250,ERP!B:D,3,0))</f>
        <v>201857</v>
      </c>
      <c r="C250" s="3">
        <v>75</v>
      </c>
      <c r="D250" s="3" t="s">
        <v>37</v>
      </c>
      <c r="E250" s="11">
        <v>75102</v>
      </c>
      <c r="F250" s="3">
        <v>1020923428</v>
      </c>
      <c r="G250" s="3" t="s">
        <v>75</v>
      </c>
      <c r="H250" s="3" t="s">
        <v>68</v>
      </c>
      <c r="J250" s="3">
        <v>2</v>
      </c>
      <c r="K250" s="3">
        <v>1002</v>
      </c>
      <c r="L250" s="3">
        <v>5</v>
      </c>
      <c r="M250" s="3" t="s">
        <v>40</v>
      </c>
      <c r="N250" s="3">
        <v>1</v>
      </c>
      <c r="O250" s="3" t="s">
        <v>76</v>
      </c>
      <c r="Q250" s="3">
        <v>103</v>
      </c>
      <c r="R250" s="3" t="s">
        <v>54</v>
      </c>
      <c r="S250" s="21"/>
      <c r="T250" s="21">
        <v>1870</v>
      </c>
      <c r="U250" s="21"/>
      <c r="V250" s="21"/>
      <c r="W250" s="21"/>
      <c r="X250" s="21"/>
      <c r="Y250" s="21"/>
      <c r="Z250" s="13" t="s">
        <v>77</v>
      </c>
      <c r="AA250" s="23">
        <v>4.0999999999999996</v>
      </c>
      <c r="AB250" s="23"/>
      <c r="AC250" s="22"/>
      <c r="AD250" s="16">
        <f>IFERROR(VLOOKUP(B250,ERP!D:AA,20,0),VLOOKUP(AH250,ERP!D:AF,20,0))</f>
        <v>1</v>
      </c>
      <c r="AE250" s="16" t="str">
        <f>IFERROR(VLOOKUP(B250,ERP!D:AA,22,0),VLOOKUP(AH250,ERP!D:AF,22,0))</f>
        <v>02CA</v>
      </c>
      <c r="AF250" s="16">
        <f>IFERROR(VLOOKUP(B250,ERP!D:AA,24,0),VLOOKUP(AH250,ERP!D:AF,24,0))</f>
        <v>1</v>
      </c>
      <c r="AG250" s="16">
        <v>1020055525</v>
      </c>
      <c r="AH250" s="16">
        <f>IFERROR(VLOOKUP(AG250,ERP!A:D,4,0),"")</f>
        <v>201857</v>
      </c>
      <c r="AI250" s="17"/>
      <c r="AJ250" s="17"/>
      <c r="AK250" s="17"/>
    </row>
    <row r="251" spans="1:37" ht="15.75" customHeight="1" x14ac:dyDescent="0.2">
      <c r="A251" s="10" t="str">
        <f>IFERROR(IF(VLOOKUP(B251,ERP!D:D,1,0)=B251,"Rapproché","Non rapproché"),"Non rapproché")</f>
        <v>Rapproché</v>
      </c>
      <c r="B251" s="10">
        <f>IFERROR(VLOOKUP(F251,ERP!A:D,4,0),VLOOKUP(F251,ERP!B:D,3,0))</f>
        <v>201852</v>
      </c>
      <c r="C251" s="3">
        <v>75</v>
      </c>
      <c r="D251" s="3" t="s">
        <v>37</v>
      </c>
      <c r="E251" s="11">
        <v>75102</v>
      </c>
      <c r="F251" s="3">
        <v>1020969591</v>
      </c>
      <c r="G251" s="3" t="s">
        <v>75</v>
      </c>
      <c r="H251" s="3" t="s">
        <v>68</v>
      </c>
      <c r="J251" s="3">
        <v>2</v>
      </c>
      <c r="K251" s="3">
        <v>1002</v>
      </c>
      <c r="L251" s="3">
        <v>3</v>
      </c>
      <c r="M251" s="3" t="s">
        <v>40</v>
      </c>
      <c r="N251" s="3">
        <v>1</v>
      </c>
      <c r="O251" s="3" t="s">
        <v>76</v>
      </c>
      <c r="Q251" s="3">
        <v>103</v>
      </c>
      <c r="R251" s="3" t="s">
        <v>54</v>
      </c>
      <c r="S251" s="21"/>
      <c r="T251" s="21">
        <v>1870</v>
      </c>
      <c r="U251" s="21"/>
      <c r="V251" s="21"/>
      <c r="W251" s="21"/>
      <c r="X251" s="21"/>
      <c r="Y251" s="21"/>
      <c r="Z251" s="13" t="s">
        <v>77</v>
      </c>
      <c r="AA251" s="23">
        <v>4.0999999999999996</v>
      </c>
      <c r="AB251" s="23"/>
      <c r="AC251" s="22"/>
      <c r="AD251" s="16">
        <f>IFERROR(VLOOKUP(B251,ERP!D:AA,20,0),VLOOKUP(AH251,ERP!D:AF,20,0))</f>
        <v>1</v>
      </c>
      <c r="AE251" s="16" t="str">
        <f>IFERROR(VLOOKUP(B251,ERP!D:AA,22,0),VLOOKUP(AH251,ERP!D:AF,22,0))</f>
        <v>02CA</v>
      </c>
      <c r="AF251" s="16">
        <f>IFERROR(VLOOKUP(B251,ERP!D:AA,24,0),VLOOKUP(AH251,ERP!D:AF,24,0))</f>
        <v>1</v>
      </c>
      <c r="AG251" s="16">
        <v>1020055522</v>
      </c>
      <c r="AH251" s="16">
        <f>IFERROR(VLOOKUP(AG251,ERP!A:D,4,0),"")</f>
        <v>201852</v>
      </c>
      <c r="AI251" s="17"/>
      <c r="AJ251" s="17"/>
      <c r="AK251" s="17"/>
    </row>
    <row r="252" spans="1:37" ht="15.75" customHeight="1" x14ac:dyDescent="0.2">
      <c r="A252" s="10" t="str">
        <f>IFERROR(IF(VLOOKUP(B252,ERP!D:D,1,0)=B252,"Rapproché","Non rapproché"),"Non rapproché")</f>
        <v>Rapproché</v>
      </c>
      <c r="B252" s="10">
        <f>IFERROR(VLOOKUP(F252,ERP!A:D,4,0),VLOOKUP(F252,ERP!B:D,3,0))</f>
        <v>201855</v>
      </c>
      <c r="C252" s="3">
        <v>75</v>
      </c>
      <c r="D252" s="3" t="s">
        <v>37</v>
      </c>
      <c r="E252" s="11">
        <v>75102</v>
      </c>
      <c r="F252" s="3">
        <v>1020978976</v>
      </c>
      <c r="G252" s="3" t="s">
        <v>75</v>
      </c>
      <c r="H252" s="3" t="s">
        <v>68</v>
      </c>
      <c r="J252" s="3">
        <v>2</v>
      </c>
      <c r="K252" s="3">
        <v>2002</v>
      </c>
      <c r="L252" s="3">
        <v>4</v>
      </c>
      <c r="M252" s="3" t="s">
        <v>40</v>
      </c>
      <c r="N252" s="3">
        <v>1</v>
      </c>
      <c r="O252" s="3" t="s">
        <v>76</v>
      </c>
      <c r="Q252" s="3">
        <v>103</v>
      </c>
      <c r="R252" s="3" t="s">
        <v>54</v>
      </c>
      <c r="S252" s="21"/>
      <c r="T252" s="21">
        <v>1870</v>
      </c>
      <c r="U252" s="21"/>
      <c r="V252" s="21"/>
      <c r="W252" s="21"/>
      <c r="X252" s="21"/>
      <c r="Y252" s="21"/>
      <c r="Z252" s="13" t="s">
        <v>77</v>
      </c>
      <c r="AA252" s="23">
        <v>4.0999999999999996</v>
      </c>
      <c r="AB252" s="23"/>
      <c r="AC252" s="22"/>
      <c r="AD252" s="16">
        <f>IFERROR(VLOOKUP(B252,ERP!D:AA,20,0),VLOOKUP(AH252,ERP!D:AF,20,0))</f>
        <v>1</v>
      </c>
      <c r="AE252" s="16" t="str">
        <f>IFERROR(VLOOKUP(B252,ERP!D:AA,22,0),VLOOKUP(AH252,ERP!D:AF,22,0))</f>
        <v>02CA</v>
      </c>
      <c r="AF252" s="16">
        <f>IFERROR(VLOOKUP(B252,ERP!D:AA,24,0),VLOOKUP(AH252,ERP!D:AF,24,0))</f>
        <v>1</v>
      </c>
      <c r="AG252" s="16">
        <v>1020055524</v>
      </c>
      <c r="AH252" s="16">
        <f>IFERROR(VLOOKUP(AG252,ERP!A:D,4,0),"")</f>
        <v>201855</v>
      </c>
      <c r="AI252" s="17"/>
      <c r="AJ252" s="17"/>
      <c r="AK252" s="17"/>
    </row>
    <row r="253" spans="1:37" ht="15.75" customHeight="1" x14ac:dyDescent="0.2">
      <c r="A253" s="10" t="str">
        <f>IFERROR(IF(VLOOKUP(B253,ERP!D:D,1,0)=B253,"Rapproché","Non rapproché"),"Non rapproché")</f>
        <v>Rapproché</v>
      </c>
      <c r="B253" s="10">
        <f>IFERROR(VLOOKUP(F253,ERP!A:D,4,0),VLOOKUP(F253,ERP!B:D,3,0))</f>
        <v>201856</v>
      </c>
      <c r="C253" s="3">
        <v>75</v>
      </c>
      <c r="D253" s="3" t="s">
        <v>37</v>
      </c>
      <c r="E253" s="11">
        <v>75102</v>
      </c>
      <c r="F253" s="3">
        <v>1021093417</v>
      </c>
      <c r="G253" s="3" t="s">
        <v>75</v>
      </c>
      <c r="H253" s="3" t="s">
        <v>68</v>
      </c>
      <c r="J253" s="3">
        <v>2</v>
      </c>
      <c r="K253" s="3">
        <v>2002</v>
      </c>
      <c r="L253" s="3">
        <v>5</v>
      </c>
      <c r="M253" s="3" t="s">
        <v>40</v>
      </c>
      <c r="N253" s="3">
        <v>1</v>
      </c>
      <c r="O253" s="3" t="s">
        <v>76</v>
      </c>
      <c r="Q253" s="3">
        <v>103</v>
      </c>
      <c r="R253" s="3" t="s">
        <v>54</v>
      </c>
      <c r="S253" s="21"/>
      <c r="T253" s="21">
        <v>1870</v>
      </c>
      <c r="U253" s="21"/>
      <c r="V253" s="21"/>
      <c r="W253" s="21"/>
      <c r="X253" s="21"/>
      <c r="Y253" s="21"/>
      <c r="Z253" s="13" t="s">
        <v>77</v>
      </c>
      <c r="AA253" s="23">
        <v>4.0999999999999996</v>
      </c>
      <c r="AB253" s="23"/>
      <c r="AC253" s="22"/>
      <c r="AD253" s="16">
        <f>IFERROR(VLOOKUP(B253,ERP!D:AA,20,0),VLOOKUP(AH253,ERP!D:AF,20,0))</f>
        <v>1</v>
      </c>
      <c r="AE253" s="16" t="str">
        <f>IFERROR(VLOOKUP(B253,ERP!D:AA,22,0),VLOOKUP(AH253,ERP!D:AF,22,0))</f>
        <v>02CA</v>
      </c>
      <c r="AF253" s="16">
        <f>IFERROR(VLOOKUP(B253,ERP!D:AA,24,0),VLOOKUP(AH253,ERP!D:AF,24,0))</f>
        <v>1</v>
      </c>
      <c r="AG253" s="16">
        <v>1020055526</v>
      </c>
      <c r="AH253" s="16">
        <f>IFERROR(VLOOKUP(AG253,ERP!A:D,4,0),"")</f>
        <v>201856</v>
      </c>
      <c r="AI253" s="17"/>
      <c r="AJ253" s="17"/>
      <c r="AK253" s="17"/>
    </row>
    <row r="254" spans="1:37" ht="15.75" customHeight="1" x14ac:dyDescent="0.2">
      <c r="A254" s="10" t="str">
        <f>IFERROR(IF(VLOOKUP(B254,ERP!D:D,1,0)=B254,"Rapproché","Non rapproché"),"Non rapproché")</f>
        <v>Rapproché</v>
      </c>
      <c r="B254" s="10">
        <f>IFERROR(VLOOKUP(F254,ERP!A:D,4,0),VLOOKUP(F254,ERP!B:D,3,0))</f>
        <v>201854</v>
      </c>
      <c r="C254" s="3">
        <v>75</v>
      </c>
      <c r="D254" s="3" t="s">
        <v>37</v>
      </c>
      <c r="E254" s="11">
        <v>75102</v>
      </c>
      <c r="F254" s="3">
        <v>1021526295</v>
      </c>
      <c r="G254" s="3" t="s">
        <v>75</v>
      </c>
      <c r="H254" s="3" t="s">
        <v>68</v>
      </c>
      <c r="J254" s="3">
        <v>2</v>
      </c>
      <c r="K254" s="3">
        <v>1002</v>
      </c>
      <c r="L254" s="3">
        <v>4</v>
      </c>
      <c r="M254" s="3" t="s">
        <v>40</v>
      </c>
      <c r="N254" s="3">
        <v>1</v>
      </c>
      <c r="O254" s="3" t="s">
        <v>76</v>
      </c>
      <c r="Q254" s="3">
        <v>103</v>
      </c>
      <c r="R254" s="3" t="s">
        <v>54</v>
      </c>
      <c r="S254" s="21"/>
      <c r="T254" s="21">
        <v>1870</v>
      </c>
      <c r="U254" s="21"/>
      <c r="V254" s="21"/>
      <c r="W254" s="21"/>
      <c r="X254" s="21"/>
      <c r="Y254" s="21"/>
      <c r="Z254" s="13" t="s">
        <v>77</v>
      </c>
      <c r="AA254" s="23">
        <v>4.0999999999999996</v>
      </c>
      <c r="AB254" s="23"/>
      <c r="AC254" s="22"/>
      <c r="AD254" s="16">
        <f>IFERROR(VLOOKUP(B254,ERP!D:AA,20,0),VLOOKUP(AH254,ERP!D:AF,20,0))</f>
        <v>1</v>
      </c>
      <c r="AE254" s="16" t="str">
        <f>IFERROR(VLOOKUP(B254,ERP!D:AA,22,0),VLOOKUP(AH254,ERP!D:AF,22,0))</f>
        <v>02CA</v>
      </c>
      <c r="AF254" s="16">
        <f>IFERROR(VLOOKUP(B254,ERP!D:AA,24,0),VLOOKUP(AH254,ERP!D:AF,24,0))</f>
        <v>1</v>
      </c>
      <c r="AG254" s="16">
        <v>1020055523</v>
      </c>
      <c r="AH254" s="16">
        <f>IFERROR(VLOOKUP(AG254,ERP!A:D,4,0),"")</f>
        <v>201854</v>
      </c>
      <c r="AI254" s="17"/>
      <c r="AJ254" s="17"/>
      <c r="AK254" s="17"/>
    </row>
    <row r="255" spans="1:37" ht="15.75" customHeight="1" x14ac:dyDescent="0.2">
      <c r="A255" s="10" t="str">
        <f>IFERROR(IF(VLOOKUP(B255,ERP!D:D,1,0)=B255,"Rapproché","Non rapproché"),"Non rapproché")</f>
        <v>Rapproché</v>
      </c>
      <c r="B255" s="10">
        <f>IFERROR(VLOOKUP(F255,ERP!A:D,4,0),VLOOKUP(F255,ERP!B:D,3,0))</f>
        <v>201853</v>
      </c>
      <c r="C255" s="3">
        <v>75</v>
      </c>
      <c r="D255" s="3" t="s">
        <v>37</v>
      </c>
      <c r="E255" s="11">
        <v>75102</v>
      </c>
      <c r="F255" s="3">
        <v>1021687171</v>
      </c>
      <c r="G255" s="3" t="s">
        <v>75</v>
      </c>
      <c r="H255" s="3" t="s">
        <v>68</v>
      </c>
      <c r="J255" s="3">
        <v>2</v>
      </c>
      <c r="K255" s="3">
        <v>2002</v>
      </c>
      <c r="L255" s="3">
        <v>3</v>
      </c>
      <c r="M255" s="3" t="s">
        <v>40</v>
      </c>
      <c r="N255" s="3">
        <v>1</v>
      </c>
      <c r="O255" s="3" t="s">
        <v>76</v>
      </c>
      <c r="Q255" s="3">
        <v>103</v>
      </c>
      <c r="R255" s="3" t="s">
        <v>54</v>
      </c>
      <c r="S255" s="21"/>
      <c r="T255" s="21">
        <v>1870</v>
      </c>
      <c r="U255" s="21"/>
      <c r="V255" s="21"/>
      <c r="W255" s="21"/>
      <c r="X255" s="21"/>
      <c r="Y255" s="21"/>
      <c r="Z255" s="13" t="s">
        <v>77</v>
      </c>
      <c r="AA255" s="23">
        <v>4.0999999999999996</v>
      </c>
      <c r="AB255" s="23"/>
      <c r="AC255" s="22"/>
      <c r="AD255" s="16">
        <f>IFERROR(VLOOKUP(B255,ERP!D:AA,20,0),VLOOKUP(AH255,ERP!D:AF,20,0))</f>
        <v>1</v>
      </c>
      <c r="AE255" s="16" t="str">
        <f>IFERROR(VLOOKUP(B255,ERP!D:AA,22,0),VLOOKUP(AH255,ERP!D:AF,22,0))</f>
        <v>02CA</v>
      </c>
      <c r="AF255" s="16">
        <f>IFERROR(VLOOKUP(B255,ERP!D:AA,24,0),VLOOKUP(AH255,ERP!D:AF,24,0))</f>
        <v>1</v>
      </c>
      <c r="AG255" s="16">
        <v>1020055521</v>
      </c>
      <c r="AH255" s="16">
        <f>IFERROR(VLOOKUP(AG255,ERP!A:D,4,0),"")</f>
        <v>201853</v>
      </c>
      <c r="AI255" s="17"/>
      <c r="AJ255" s="17"/>
      <c r="AK255" s="17"/>
    </row>
    <row r="256" spans="1:37" ht="15.75" customHeight="1" x14ac:dyDescent="0.2">
      <c r="A256" s="10" t="str">
        <f>IFERROR(IF(VLOOKUP(B256,ERP!D:D,1,0)=B256,"Rapproché","Non rapproché"),"Non rapproché")</f>
        <v>Rapproché</v>
      </c>
      <c r="B256" s="10">
        <f>IFERROR(VLOOKUP(F256,ERP!A:D,4,0),VLOOKUP(F256,ERP!B:D,3,0))</f>
        <v>189576</v>
      </c>
      <c r="C256" s="3">
        <v>75</v>
      </c>
      <c r="D256" s="3" t="s">
        <v>37</v>
      </c>
      <c r="E256" s="11">
        <v>75102</v>
      </c>
      <c r="F256" s="3">
        <v>1020822252</v>
      </c>
      <c r="G256" s="3" t="s">
        <v>79</v>
      </c>
      <c r="H256" s="3" t="s">
        <v>39</v>
      </c>
      <c r="J256" s="3">
        <v>186</v>
      </c>
      <c r="K256" s="3">
        <v>1001</v>
      </c>
      <c r="L256" s="3">
        <v>0</v>
      </c>
      <c r="M256" s="3" t="s">
        <v>40</v>
      </c>
      <c r="N256" s="3">
        <v>2</v>
      </c>
      <c r="O256" s="3" t="s">
        <v>70</v>
      </c>
      <c r="Q256" s="3">
        <v>34</v>
      </c>
      <c r="S256" s="12" t="s">
        <v>42</v>
      </c>
      <c r="T256" s="12">
        <v>1800</v>
      </c>
      <c r="U256" s="12">
        <v>111</v>
      </c>
      <c r="V256" s="12">
        <v>151</v>
      </c>
      <c r="W256" s="12">
        <v>0</v>
      </c>
      <c r="X256" s="12">
        <v>0</v>
      </c>
      <c r="Y256" s="12">
        <v>0</v>
      </c>
      <c r="Z256" s="13" t="s">
        <v>49</v>
      </c>
      <c r="AA256" s="18">
        <v>793</v>
      </c>
      <c r="AB256" s="18"/>
      <c r="AC256" s="15"/>
      <c r="AD256" s="16">
        <f>IFERROR(VLOOKUP(B256,ERP!D:AA,20,0),VLOOKUP(AH256,ERP!D:AF,20,0))</f>
        <v>1</v>
      </c>
      <c r="AE256" s="16" t="str">
        <f>IFERROR(VLOOKUP(B256,ERP!D:AA,22,0),VLOOKUP(AH256,ERP!D:AF,22,0))</f>
        <v>02BA</v>
      </c>
      <c r="AF256" s="16">
        <f>IFERROR(VLOOKUP(B256,ERP!D:AA,24,0),VLOOKUP(AH256,ERP!D:AF,24,0))</f>
        <v>1</v>
      </c>
      <c r="AG256" s="16" t="s">
        <v>44</v>
      </c>
      <c r="AH256" s="16" t="str">
        <f>IFERROR(VLOOKUP(AG256,ERP!A:D,4,0),"")</f>
        <v/>
      </c>
      <c r="AI256" s="17"/>
      <c r="AJ256" s="17"/>
      <c r="AK256" s="17"/>
    </row>
    <row r="257" spans="1:37" ht="15.75" customHeight="1" x14ac:dyDescent="0.2">
      <c r="A257" s="10" t="str">
        <f>IFERROR(IF(VLOOKUP(B257,ERP!D:D,1,0)=B257,"Rapproché","Non rapproché"),"Non rapproché")</f>
        <v>Rapproché</v>
      </c>
      <c r="B257" s="10">
        <f>IFERROR(VLOOKUP(F257,ERP!A:D,4,0),VLOOKUP(F257,ERP!B:D,3,0))</f>
        <v>181500</v>
      </c>
      <c r="C257" s="11">
        <v>75</v>
      </c>
      <c r="D257" s="11" t="s">
        <v>37</v>
      </c>
      <c r="E257" s="11">
        <v>75102</v>
      </c>
      <c r="F257" s="11">
        <v>1020039382</v>
      </c>
      <c r="G257" s="11" t="s">
        <v>80</v>
      </c>
      <c r="H257" s="11" t="s">
        <v>45</v>
      </c>
      <c r="I257" s="11">
        <v>76</v>
      </c>
      <c r="J257" s="11">
        <v>126</v>
      </c>
      <c r="K257" s="11">
        <v>11001</v>
      </c>
      <c r="L257" s="11">
        <v>4</v>
      </c>
      <c r="M257" s="11" t="s">
        <v>40</v>
      </c>
      <c r="N257" s="11">
        <v>1</v>
      </c>
      <c r="O257" s="11" t="s">
        <v>73</v>
      </c>
      <c r="P257" s="11"/>
      <c r="Q257" s="3">
        <v>84</v>
      </c>
      <c r="R257" s="11"/>
      <c r="S257" s="12"/>
      <c r="T257" s="12">
        <v>1910</v>
      </c>
      <c r="U257" s="12"/>
      <c r="V257" s="12"/>
      <c r="W257" s="12"/>
      <c r="X257" s="12"/>
      <c r="Y257" s="12"/>
      <c r="Z257" s="13" t="s">
        <v>81</v>
      </c>
      <c r="AA257" s="18">
        <v>0</v>
      </c>
      <c r="AB257" s="18"/>
      <c r="AC257" s="15"/>
      <c r="AD257" s="16">
        <f>IFERROR(VLOOKUP(B257,ERP!D:AA,20,0),VLOOKUP(AH257,ERP!D:AF,20,0))</f>
        <v>1</v>
      </c>
      <c r="AE257" s="16" t="str">
        <f>IFERROR(VLOOKUP(B257,ERP!D:AA,22,0),VLOOKUP(AH257,ERP!D:AF,22,0))</f>
        <v>02JE</v>
      </c>
      <c r="AF257" s="16">
        <f>IFERROR(VLOOKUP(B257,ERP!D:AA,24,0),VLOOKUP(AH257,ERP!D:AF,24,0))</f>
        <v>1</v>
      </c>
      <c r="AG257" s="16" t="s">
        <v>44</v>
      </c>
      <c r="AH257" s="16" t="str">
        <f>IFERROR(VLOOKUP(AG257,ERP!A:D,4,0),"")</f>
        <v/>
      </c>
      <c r="AI257" s="17"/>
      <c r="AJ257" s="17"/>
      <c r="AK257" s="17"/>
    </row>
    <row r="258" spans="1:37" ht="15.75" customHeight="1" x14ac:dyDescent="0.2">
      <c r="A258" s="10" t="str">
        <f>IFERROR(IF(VLOOKUP(B258,ERP!D:D,1,0)=B258,"Rapproché","Non rapproché"),"Non rapproché")</f>
        <v>Rapproché</v>
      </c>
      <c r="B258" s="10">
        <f>IFERROR(VLOOKUP(F258,ERP!A:D,4,0),VLOOKUP(F258,ERP!B:D,3,0))</f>
        <v>181501</v>
      </c>
      <c r="C258" s="11">
        <v>75</v>
      </c>
      <c r="D258" s="11" t="s">
        <v>37</v>
      </c>
      <c r="E258" s="11">
        <v>75102</v>
      </c>
      <c r="F258" s="11">
        <v>1020039383</v>
      </c>
      <c r="G258" s="11" t="s">
        <v>80</v>
      </c>
      <c r="H258" s="11" t="s">
        <v>45</v>
      </c>
      <c r="I258" s="11">
        <v>51</v>
      </c>
      <c r="J258" s="11">
        <v>94</v>
      </c>
      <c r="K258" s="11">
        <v>12001</v>
      </c>
      <c r="L258" s="3">
        <v>4</v>
      </c>
      <c r="M258" s="11" t="s">
        <v>40</v>
      </c>
      <c r="N258" s="11">
        <v>1</v>
      </c>
      <c r="O258" s="11" t="s">
        <v>73</v>
      </c>
      <c r="P258" s="11"/>
      <c r="Q258" s="3">
        <v>84</v>
      </c>
      <c r="R258" s="11"/>
      <c r="S258" s="12"/>
      <c r="T258" s="12">
        <v>1910</v>
      </c>
      <c r="U258" s="12"/>
      <c r="V258" s="12"/>
      <c r="W258" s="12"/>
      <c r="X258" s="12"/>
      <c r="Y258" s="12"/>
      <c r="Z258" s="13" t="s">
        <v>81</v>
      </c>
      <c r="AA258" s="18">
        <v>0</v>
      </c>
      <c r="AB258" s="18"/>
      <c r="AC258" s="15"/>
      <c r="AD258" s="16">
        <f>IFERROR(VLOOKUP(B258,ERP!D:AA,20,0),VLOOKUP(AH258,ERP!D:AF,20,0))</f>
        <v>1</v>
      </c>
      <c r="AE258" s="16" t="str">
        <f>IFERROR(VLOOKUP(B258,ERP!D:AA,22,0),VLOOKUP(AH258,ERP!D:AF,22,0))</f>
        <v>02JE</v>
      </c>
      <c r="AF258" s="16">
        <f>IFERROR(VLOOKUP(B258,ERP!D:AA,24,0),VLOOKUP(AH258,ERP!D:AF,24,0))</f>
        <v>1</v>
      </c>
      <c r="AG258" s="16" t="s">
        <v>44</v>
      </c>
      <c r="AH258" s="16" t="str">
        <f>IFERROR(VLOOKUP(AG258,ERP!A:D,4,0),"")</f>
        <v/>
      </c>
      <c r="AI258" s="17"/>
      <c r="AJ258" s="17"/>
      <c r="AK258" s="17"/>
    </row>
    <row r="259" spans="1:37" ht="15.75" customHeight="1" x14ac:dyDescent="0.2">
      <c r="A259" s="10" t="str">
        <f>IFERROR(IF(VLOOKUP(B259,ERP!D:D,1,0)=B259,"Rapproché","Non rapproché"),"Non rapproché")</f>
        <v>Rapproché</v>
      </c>
      <c r="B259" s="10">
        <f>IFERROR(VLOOKUP(F259,ERP!A:D,4,0),VLOOKUP(F259,ERP!B:D,3,0))</f>
        <v>181504</v>
      </c>
      <c r="C259" s="11">
        <v>75</v>
      </c>
      <c r="D259" s="11" t="s">
        <v>37</v>
      </c>
      <c r="E259" s="11">
        <v>75102</v>
      </c>
      <c r="F259" s="11">
        <v>1020039386</v>
      </c>
      <c r="G259" s="11" t="s">
        <v>80</v>
      </c>
      <c r="H259" s="11" t="s">
        <v>45</v>
      </c>
      <c r="I259" s="11">
        <v>69</v>
      </c>
      <c r="J259" s="11">
        <v>124</v>
      </c>
      <c r="K259" s="11">
        <v>15001</v>
      </c>
      <c r="L259" s="3">
        <v>5</v>
      </c>
      <c r="M259" s="11" t="s">
        <v>40</v>
      </c>
      <c r="N259" s="11">
        <v>1</v>
      </c>
      <c r="O259" s="11" t="s">
        <v>73</v>
      </c>
      <c r="P259" s="11"/>
      <c r="Q259" s="11">
        <v>84</v>
      </c>
      <c r="R259" s="11"/>
      <c r="S259" s="12"/>
      <c r="T259" s="12">
        <v>1910</v>
      </c>
      <c r="U259" s="12"/>
      <c r="V259" s="12"/>
      <c r="W259" s="12"/>
      <c r="X259" s="12"/>
      <c r="Y259" s="12"/>
      <c r="Z259" s="13" t="s">
        <v>81</v>
      </c>
      <c r="AA259" s="18">
        <v>0</v>
      </c>
      <c r="AB259" s="18"/>
      <c r="AC259" s="15"/>
      <c r="AD259" s="16">
        <f>IFERROR(VLOOKUP(B259,ERP!D:AA,20,0),VLOOKUP(AH259,ERP!D:AF,20,0))</f>
        <v>1</v>
      </c>
      <c r="AE259" s="16" t="str">
        <f>IFERROR(VLOOKUP(B259,ERP!D:AA,22,0),VLOOKUP(AH259,ERP!D:AF,22,0))</f>
        <v>02JE</v>
      </c>
      <c r="AF259" s="16">
        <f>IFERROR(VLOOKUP(B259,ERP!D:AA,24,0),VLOOKUP(AH259,ERP!D:AF,24,0))</f>
        <v>1</v>
      </c>
      <c r="AG259" s="16" t="s">
        <v>44</v>
      </c>
      <c r="AH259" s="16" t="str">
        <f>IFERROR(VLOOKUP(AG259,ERP!A:D,4,0),"")</f>
        <v/>
      </c>
      <c r="AI259" s="17"/>
      <c r="AJ259" s="17"/>
      <c r="AK259" s="17"/>
    </row>
    <row r="260" spans="1:37" ht="15.75" customHeight="1" x14ac:dyDescent="0.2">
      <c r="A260" s="10" t="str">
        <f>IFERROR(IF(VLOOKUP(B260,ERP!D:D,1,0)=B260,"Rapproché","Non rapproché"),"Non rapproché")</f>
        <v>Rapproché</v>
      </c>
      <c r="B260" s="10">
        <f>IFERROR(VLOOKUP(F260,ERP!A:D,4,0),VLOOKUP(F260,ERP!B:D,3,0))</f>
        <v>181505</v>
      </c>
      <c r="C260" s="11">
        <v>75</v>
      </c>
      <c r="D260" s="11" t="s">
        <v>37</v>
      </c>
      <c r="E260" s="11">
        <v>75102</v>
      </c>
      <c r="F260" s="11">
        <v>1020039388</v>
      </c>
      <c r="G260" s="11" t="s">
        <v>80</v>
      </c>
      <c r="H260" s="11" t="s">
        <v>45</v>
      </c>
      <c r="I260" s="11">
        <v>41</v>
      </c>
      <c r="J260" s="11">
        <v>88</v>
      </c>
      <c r="K260" s="11">
        <v>16001</v>
      </c>
      <c r="L260" s="11">
        <v>5</v>
      </c>
      <c r="M260" s="11" t="s">
        <v>40</v>
      </c>
      <c r="N260" s="11">
        <v>1</v>
      </c>
      <c r="O260" s="11" t="s">
        <v>73</v>
      </c>
      <c r="P260" s="11"/>
      <c r="Q260" s="3">
        <v>84</v>
      </c>
      <c r="R260" s="11"/>
      <c r="S260" s="12"/>
      <c r="T260" s="12">
        <v>1910</v>
      </c>
      <c r="U260" s="12"/>
      <c r="V260" s="12"/>
      <c r="W260" s="12"/>
      <c r="X260" s="12"/>
      <c r="Y260" s="12"/>
      <c r="Z260" s="13" t="s">
        <v>81</v>
      </c>
      <c r="AA260" s="14">
        <v>0</v>
      </c>
      <c r="AB260" s="14"/>
      <c r="AC260" s="15"/>
      <c r="AD260" s="16">
        <f>IFERROR(VLOOKUP(B260,ERP!D:AA,20,0),VLOOKUP(AH260,ERP!D:AF,20,0))</f>
        <v>1</v>
      </c>
      <c r="AE260" s="16" t="str">
        <f>IFERROR(VLOOKUP(B260,ERP!D:AA,22,0),VLOOKUP(AH260,ERP!D:AF,22,0))</f>
        <v>02JE</v>
      </c>
      <c r="AF260" s="16">
        <f>IFERROR(VLOOKUP(B260,ERP!D:AA,24,0),VLOOKUP(AH260,ERP!D:AF,24,0))</f>
        <v>1</v>
      </c>
      <c r="AG260" s="16" t="s">
        <v>44</v>
      </c>
      <c r="AH260" s="16" t="str">
        <f>IFERROR(VLOOKUP(AG260,ERP!A:D,4,0),"")</f>
        <v/>
      </c>
      <c r="AI260" s="17"/>
      <c r="AJ260" s="17"/>
      <c r="AK260" s="17"/>
    </row>
    <row r="261" spans="1:37" ht="15.75" customHeight="1" x14ac:dyDescent="0.2">
      <c r="A261" s="10" t="str">
        <f>IFERROR(IF(VLOOKUP(B261,ERP!D:D,1,0)=B261,"Rapproché","Non rapproché"),"Non rapproché")</f>
        <v>Rapproché</v>
      </c>
      <c r="B261" s="10">
        <f>IFERROR(VLOOKUP(F261,ERP!A:D,4,0),VLOOKUP(F261,ERP!B:D,3,0))</f>
        <v>181508</v>
      </c>
      <c r="C261" s="11">
        <v>75</v>
      </c>
      <c r="D261" s="11" t="s">
        <v>37</v>
      </c>
      <c r="E261" s="11">
        <v>75102</v>
      </c>
      <c r="F261" s="11">
        <v>1020039389</v>
      </c>
      <c r="G261" s="11" t="s">
        <v>80</v>
      </c>
      <c r="H261" s="11" t="s">
        <v>45</v>
      </c>
      <c r="I261" s="11">
        <v>53</v>
      </c>
      <c r="J261" s="11">
        <v>99</v>
      </c>
      <c r="K261" s="11">
        <v>19001</v>
      </c>
      <c r="L261" s="11">
        <v>6</v>
      </c>
      <c r="M261" s="11" t="s">
        <v>40</v>
      </c>
      <c r="N261" s="11">
        <v>1</v>
      </c>
      <c r="O261" s="11" t="s">
        <v>73</v>
      </c>
      <c r="P261" s="11"/>
      <c r="Q261" s="3">
        <v>84</v>
      </c>
      <c r="R261" s="11"/>
      <c r="S261" s="12"/>
      <c r="T261" s="12">
        <v>1910</v>
      </c>
      <c r="U261" s="12"/>
      <c r="V261" s="12"/>
      <c r="W261" s="12"/>
      <c r="X261" s="12"/>
      <c r="Y261" s="12"/>
      <c r="Z261" s="13" t="s">
        <v>81</v>
      </c>
      <c r="AA261" s="18">
        <v>0</v>
      </c>
      <c r="AB261" s="18"/>
      <c r="AC261" s="15"/>
      <c r="AD261" s="16">
        <f>IFERROR(VLOOKUP(B261,ERP!D:AA,20,0),VLOOKUP(AH261,ERP!D:AF,20,0))</f>
        <v>1</v>
      </c>
      <c r="AE261" s="16" t="str">
        <f>IFERROR(VLOOKUP(B261,ERP!D:AA,22,0),VLOOKUP(AH261,ERP!D:AF,22,0))</f>
        <v>02JE</v>
      </c>
      <c r="AF261" s="16">
        <f>IFERROR(VLOOKUP(B261,ERP!D:AA,24,0),VLOOKUP(AH261,ERP!D:AF,24,0))</f>
        <v>1</v>
      </c>
      <c r="AG261" s="16" t="s">
        <v>44</v>
      </c>
      <c r="AH261" s="16" t="str">
        <f>IFERROR(VLOOKUP(AG261,ERP!A:D,4,0),"")</f>
        <v/>
      </c>
      <c r="AI261" s="17"/>
      <c r="AJ261" s="17"/>
      <c r="AK261" s="17"/>
    </row>
    <row r="262" spans="1:37" ht="15.75" customHeight="1" x14ac:dyDescent="0.2">
      <c r="A262" s="10" t="str">
        <f>IFERROR(IF(VLOOKUP(B262,ERP!D:D,1,0)=B262,"Rapproché","Non rapproché"),"Non rapproché")</f>
        <v>Rapproché</v>
      </c>
      <c r="B262" s="10">
        <f>IFERROR(VLOOKUP(F262,ERP!A:D,4,0),VLOOKUP(F262,ERP!B:D,3,0))</f>
        <v>181509</v>
      </c>
      <c r="C262" s="11">
        <v>75</v>
      </c>
      <c r="D262" s="11" t="s">
        <v>37</v>
      </c>
      <c r="E262" s="11">
        <v>75102</v>
      </c>
      <c r="F262" s="11">
        <v>1020039391</v>
      </c>
      <c r="G262" s="11" t="s">
        <v>80</v>
      </c>
      <c r="H262" s="11" t="s">
        <v>45</v>
      </c>
      <c r="I262" s="11">
        <v>48</v>
      </c>
      <c r="J262" s="11">
        <v>96</v>
      </c>
      <c r="K262" s="11">
        <v>20001</v>
      </c>
      <c r="L262" s="11">
        <v>6</v>
      </c>
      <c r="M262" s="11" t="s">
        <v>40</v>
      </c>
      <c r="N262" s="11">
        <v>1</v>
      </c>
      <c r="O262" s="11" t="s">
        <v>73</v>
      </c>
      <c r="P262" s="11"/>
      <c r="Q262" s="3">
        <v>84</v>
      </c>
      <c r="R262" s="11"/>
      <c r="S262" s="12"/>
      <c r="T262" s="12">
        <v>1910</v>
      </c>
      <c r="U262" s="12"/>
      <c r="V262" s="12"/>
      <c r="W262" s="12"/>
      <c r="X262" s="12"/>
      <c r="Y262" s="12"/>
      <c r="Z262" s="13" t="s">
        <v>81</v>
      </c>
      <c r="AA262" s="18">
        <v>0</v>
      </c>
      <c r="AB262" s="18"/>
      <c r="AC262" s="15"/>
      <c r="AD262" s="16">
        <f>IFERROR(VLOOKUP(B262,ERP!D:AA,20,0),VLOOKUP(AH262,ERP!D:AF,20,0))</f>
        <v>1</v>
      </c>
      <c r="AE262" s="16" t="str">
        <f>IFERROR(VLOOKUP(B262,ERP!D:AA,22,0),VLOOKUP(AH262,ERP!D:AF,22,0))</f>
        <v>02JE</v>
      </c>
      <c r="AF262" s="16">
        <f>IFERROR(VLOOKUP(B262,ERP!D:AA,24,0),VLOOKUP(AH262,ERP!D:AF,24,0))</f>
        <v>1</v>
      </c>
      <c r="AG262" s="16" t="s">
        <v>44</v>
      </c>
      <c r="AH262" s="16" t="str">
        <f>IFERROR(VLOOKUP(AG262,ERP!A:D,4,0),"")</f>
        <v/>
      </c>
      <c r="AI262" s="17"/>
      <c r="AJ262" s="17"/>
      <c r="AK262" s="17"/>
    </row>
    <row r="263" spans="1:37" ht="15.75" customHeight="1" x14ac:dyDescent="0.2">
      <c r="A263" s="10" t="str">
        <f>IFERROR(IF(VLOOKUP(B263,ERP!D:D,1,0)=B263,"Rapproché","Non rapproché"),"Non rapproché")</f>
        <v>Rapproché</v>
      </c>
      <c r="B263" s="10">
        <f>IFERROR(VLOOKUP(F263,ERP!A:D,4,0),VLOOKUP(F263,ERP!B:D,3,0))</f>
        <v>181510</v>
      </c>
      <c r="C263" s="11">
        <v>75</v>
      </c>
      <c r="D263" s="11" t="s">
        <v>37</v>
      </c>
      <c r="E263" s="11">
        <v>75102</v>
      </c>
      <c r="F263" s="11">
        <v>1020039392</v>
      </c>
      <c r="G263" s="11" t="s">
        <v>80</v>
      </c>
      <c r="H263" s="11" t="s">
        <v>45</v>
      </c>
      <c r="I263" s="11">
        <v>43</v>
      </c>
      <c r="J263" s="11">
        <v>91</v>
      </c>
      <c r="K263" s="11">
        <v>21001</v>
      </c>
      <c r="L263" s="11">
        <v>6</v>
      </c>
      <c r="M263" s="11" t="s">
        <v>40</v>
      </c>
      <c r="N263" s="11">
        <v>1</v>
      </c>
      <c r="O263" s="11" t="s">
        <v>73</v>
      </c>
      <c r="P263" s="11"/>
      <c r="Q263" s="3">
        <v>84</v>
      </c>
      <c r="R263" s="11"/>
      <c r="S263" s="12"/>
      <c r="T263" s="12">
        <v>1910</v>
      </c>
      <c r="U263" s="12"/>
      <c r="V263" s="12"/>
      <c r="W263" s="12"/>
      <c r="X263" s="12"/>
      <c r="Y263" s="12"/>
      <c r="Z263" s="13" t="s">
        <v>81</v>
      </c>
      <c r="AA263" s="18">
        <v>0</v>
      </c>
      <c r="AB263" s="18"/>
      <c r="AC263" s="15"/>
      <c r="AD263" s="16">
        <f>IFERROR(VLOOKUP(B263,ERP!D:AA,20,0),VLOOKUP(AH263,ERP!D:AF,20,0))</f>
        <v>1</v>
      </c>
      <c r="AE263" s="16" t="str">
        <f>IFERROR(VLOOKUP(B263,ERP!D:AA,22,0),VLOOKUP(AH263,ERP!D:AF,22,0))</f>
        <v>02JE</v>
      </c>
      <c r="AF263" s="16">
        <f>IFERROR(VLOOKUP(B263,ERP!D:AA,24,0),VLOOKUP(AH263,ERP!D:AF,24,0))</f>
        <v>1</v>
      </c>
      <c r="AG263" s="16" t="s">
        <v>44</v>
      </c>
      <c r="AH263" s="16" t="str">
        <f>IFERROR(VLOOKUP(AG263,ERP!A:D,4,0),"")</f>
        <v/>
      </c>
      <c r="AI263" s="17"/>
      <c r="AJ263" s="17"/>
      <c r="AK263" s="17"/>
    </row>
    <row r="264" spans="1:37" ht="15.75" customHeight="1" x14ac:dyDescent="0.2">
      <c r="A264" s="10" t="str">
        <f>IFERROR(IF(VLOOKUP(B264,ERP!D:D,1,0)=B264,"Rapproché","Non rapproché"),"Non rapproché")</f>
        <v>Rapproché</v>
      </c>
      <c r="B264" s="10">
        <f>IFERROR(VLOOKUP(F264,ERP!A:D,4,0),VLOOKUP(F264,ERP!B:D,3,0))</f>
        <v>181490</v>
      </c>
      <c r="C264" s="3">
        <v>75</v>
      </c>
      <c r="D264" s="3" t="s">
        <v>37</v>
      </c>
      <c r="E264" s="11">
        <v>75102</v>
      </c>
      <c r="F264" s="3">
        <v>1020761816</v>
      </c>
      <c r="G264" s="3" t="s">
        <v>80</v>
      </c>
      <c r="H264" s="3" t="s">
        <v>45</v>
      </c>
      <c r="I264" s="3">
        <v>55</v>
      </c>
      <c r="J264" s="3">
        <v>98</v>
      </c>
      <c r="K264" s="3">
        <v>1001</v>
      </c>
      <c r="L264" s="3">
        <v>0</v>
      </c>
      <c r="M264" s="3" t="s">
        <v>40</v>
      </c>
      <c r="N264" s="3">
        <v>1</v>
      </c>
      <c r="O264" s="3" t="s">
        <v>73</v>
      </c>
      <c r="Q264" s="3">
        <v>84</v>
      </c>
      <c r="S264" s="12"/>
      <c r="T264" s="12">
        <v>2009</v>
      </c>
      <c r="U264" s="12"/>
      <c r="V264" s="12"/>
      <c r="W264" s="12"/>
      <c r="X264" s="12"/>
      <c r="Y264" s="12"/>
      <c r="Z264" s="13" t="s">
        <v>81</v>
      </c>
      <c r="AA264" s="18">
        <v>0</v>
      </c>
      <c r="AB264" s="18"/>
      <c r="AC264" s="15"/>
      <c r="AD264" s="16">
        <f>IFERROR(VLOOKUP(B264,ERP!D:AA,20,0),VLOOKUP(AH264,ERP!D:AF,20,0))</f>
        <v>1</v>
      </c>
      <c r="AE264" s="16" t="str">
        <f>IFERROR(VLOOKUP(B264,ERP!D:AA,22,0),VLOOKUP(AH264,ERP!D:AF,22,0))</f>
        <v>02JE</v>
      </c>
      <c r="AF264" s="16">
        <f>IFERROR(VLOOKUP(B264,ERP!D:AA,24,0),VLOOKUP(AH264,ERP!D:AF,24,0))</f>
        <v>1</v>
      </c>
      <c r="AG264" s="16" t="s">
        <v>44</v>
      </c>
      <c r="AH264" s="16" t="str">
        <f>IFERROR(VLOOKUP(AG264,ERP!A:D,4,0),"")</f>
        <v/>
      </c>
      <c r="AI264" s="17"/>
      <c r="AJ264" s="17"/>
      <c r="AK264" s="17"/>
    </row>
    <row r="265" spans="1:37" ht="15.75" customHeight="1" x14ac:dyDescent="0.2">
      <c r="A265" s="10" t="str">
        <f>IFERROR(IF(VLOOKUP(B265,ERP!D:D,1,0)=B265,"Rapproché","Non rapproché"),"Non rapproché")</f>
        <v>Rapproché</v>
      </c>
      <c r="B265" s="10">
        <f>IFERROR(VLOOKUP(F265,ERP!A:D,4,0),VLOOKUP(F265,ERP!B:D,3,0))</f>
        <v>181491</v>
      </c>
      <c r="C265" s="3">
        <v>75</v>
      </c>
      <c r="D265" s="3" t="s">
        <v>37</v>
      </c>
      <c r="E265" s="11">
        <v>75102</v>
      </c>
      <c r="F265" s="3">
        <v>1020761818</v>
      </c>
      <c r="G265" s="3" t="s">
        <v>80</v>
      </c>
      <c r="H265" s="3" t="s">
        <v>45</v>
      </c>
      <c r="I265" s="3">
        <v>77</v>
      </c>
      <c r="J265" s="3">
        <v>127</v>
      </c>
      <c r="K265" s="3">
        <v>1001</v>
      </c>
      <c r="L265" s="3">
        <v>1</v>
      </c>
      <c r="M265" s="3" t="s">
        <v>40</v>
      </c>
      <c r="N265" s="3">
        <v>1</v>
      </c>
      <c r="O265" s="3" t="s">
        <v>73</v>
      </c>
      <c r="Q265" s="3">
        <v>84</v>
      </c>
      <c r="S265" s="12"/>
      <c r="T265" s="12">
        <v>2009</v>
      </c>
      <c r="U265" s="12"/>
      <c r="V265" s="12"/>
      <c r="W265" s="12"/>
      <c r="X265" s="12"/>
      <c r="Y265" s="12"/>
      <c r="Z265" s="13" t="s">
        <v>81</v>
      </c>
      <c r="AA265" s="18">
        <v>0</v>
      </c>
      <c r="AB265" s="18"/>
      <c r="AC265" s="15"/>
      <c r="AD265" s="16">
        <f>IFERROR(VLOOKUP(B265,ERP!D:AA,20,0),VLOOKUP(AH265,ERP!D:AF,20,0))</f>
        <v>1</v>
      </c>
      <c r="AE265" s="16" t="str">
        <f>IFERROR(VLOOKUP(B265,ERP!D:AA,22,0),VLOOKUP(AH265,ERP!D:AF,22,0))</f>
        <v>02JE</v>
      </c>
      <c r="AF265" s="16">
        <f>IFERROR(VLOOKUP(B265,ERP!D:AA,24,0),VLOOKUP(AH265,ERP!D:AF,24,0))</f>
        <v>1</v>
      </c>
      <c r="AG265" s="16" t="s">
        <v>44</v>
      </c>
      <c r="AH265" s="16" t="str">
        <f>IFERROR(VLOOKUP(AG265,ERP!A:D,4,0),"")</f>
        <v/>
      </c>
      <c r="AI265" s="17"/>
      <c r="AJ265" s="17"/>
      <c r="AK265" s="17"/>
    </row>
    <row r="266" spans="1:37" ht="15.75" customHeight="1" x14ac:dyDescent="0.2">
      <c r="A266" s="10" t="str">
        <f>IFERROR(IF(VLOOKUP(B266,ERP!D:D,1,0)=B266,"Rapproché","Non rapproché"),"Non rapproché")</f>
        <v>Rapproché</v>
      </c>
      <c r="B266" s="10">
        <f>IFERROR(VLOOKUP(F266,ERP!A:D,4,0),VLOOKUP(F266,ERP!B:D,3,0))</f>
        <v>181492</v>
      </c>
      <c r="C266" s="3">
        <v>75</v>
      </c>
      <c r="D266" s="3" t="s">
        <v>37</v>
      </c>
      <c r="E266" s="11">
        <v>75102</v>
      </c>
      <c r="F266" s="3">
        <v>1020761820</v>
      </c>
      <c r="G266" s="3" t="s">
        <v>80</v>
      </c>
      <c r="H266" s="3" t="s">
        <v>45</v>
      </c>
      <c r="I266" s="3">
        <v>75</v>
      </c>
      <c r="J266" s="3">
        <v>125</v>
      </c>
      <c r="K266" s="3">
        <v>3001</v>
      </c>
      <c r="L266" s="3">
        <v>1</v>
      </c>
      <c r="M266" s="3" t="s">
        <v>40</v>
      </c>
      <c r="N266" s="3">
        <v>1</v>
      </c>
      <c r="O266" s="3" t="s">
        <v>73</v>
      </c>
      <c r="Q266" s="3">
        <v>84</v>
      </c>
      <c r="S266" s="12"/>
      <c r="T266" s="12">
        <v>2009</v>
      </c>
      <c r="U266" s="12"/>
      <c r="V266" s="12"/>
      <c r="W266" s="12"/>
      <c r="X266" s="12"/>
      <c r="Y266" s="12"/>
      <c r="Z266" s="13" t="s">
        <v>81</v>
      </c>
      <c r="AA266" s="18">
        <v>0</v>
      </c>
      <c r="AB266" s="18"/>
      <c r="AC266" s="15"/>
      <c r="AD266" s="16">
        <f>IFERROR(VLOOKUP(B266,ERP!D:AA,20,0),VLOOKUP(AH266,ERP!D:AF,20,0))</f>
        <v>1</v>
      </c>
      <c r="AE266" s="16" t="str">
        <f>IFERROR(VLOOKUP(B266,ERP!D:AA,22,0),VLOOKUP(AH266,ERP!D:AF,22,0))</f>
        <v>02JE</v>
      </c>
      <c r="AF266" s="16">
        <f>IFERROR(VLOOKUP(B266,ERP!D:AA,24,0),VLOOKUP(AH266,ERP!D:AF,24,0))</f>
        <v>1</v>
      </c>
      <c r="AG266" s="16" t="s">
        <v>44</v>
      </c>
      <c r="AH266" s="16" t="str">
        <f>IFERROR(VLOOKUP(AG266,ERP!A:D,4,0),"")</f>
        <v/>
      </c>
      <c r="AI266" s="17"/>
      <c r="AJ266" s="17"/>
      <c r="AK266" s="17"/>
    </row>
    <row r="267" spans="1:37" ht="15.75" customHeight="1" x14ac:dyDescent="0.2">
      <c r="A267" s="10" t="str">
        <f>IFERROR(IF(VLOOKUP(B267,ERP!D:D,1,0)=B267,"Rapproché","Non rapproché"),"Non rapproché")</f>
        <v>Rapproché</v>
      </c>
      <c r="B267" s="10">
        <f>IFERROR(VLOOKUP(F267,ERP!A:D,4,0),VLOOKUP(F267,ERP!B:D,3,0))</f>
        <v>181493</v>
      </c>
      <c r="C267" s="3">
        <v>75</v>
      </c>
      <c r="D267" s="3" t="s">
        <v>37</v>
      </c>
      <c r="E267" s="11">
        <v>75102</v>
      </c>
      <c r="F267" s="3">
        <v>1020761823</v>
      </c>
      <c r="G267" s="3" t="s">
        <v>80</v>
      </c>
      <c r="H267" s="3" t="s">
        <v>45</v>
      </c>
      <c r="I267" s="3">
        <v>51</v>
      </c>
      <c r="J267" s="3">
        <v>96</v>
      </c>
      <c r="K267" s="3">
        <v>4001</v>
      </c>
      <c r="L267" s="3">
        <v>1</v>
      </c>
      <c r="M267" s="3" t="s">
        <v>40</v>
      </c>
      <c r="N267" s="3">
        <v>1</v>
      </c>
      <c r="O267" s="3" t="s">
        <v>73</v>
      </c>
      <c r="Q267" s="3">
        <v>84</v>
      </c>
      <c r="S267" s="12"/>
      <c r="T267" s="12">
        <v>2009</v>
      </c>
      <c r="U267" s="12"/>
      <c r="V267" s="12"/>
      <c r="W267" s="12"/>
      <c r="X267" s="12"/>
      <c r="Y267" s="12"/>
      <c r="Z267" s="13" t="s">
        <v>81</v>
      </c>
      <c r="AA267" s="18">
        <v>0</v>
      </c>
      <c r="AB267" s="18"/>
      <c r="AC267" s="15"/>
      <c r="AD267" s="16">
        <f>IFERROR(VLOOKUP(B267,ERP!D:AA,20,0),VLOOKUP(AH267,ERP!D:AF,20,0))</f>
        <v>1</v>
      </c>
      <c r="AE267" s="16" t="str">
        <f>IFERROR(VLOOKUP(B267,ERP!D:AA,22,0),VLOOKUP(AH267,ERP!D:AF,22,0))</f>
        <v>02JE</v>
      </c>
      <c r="AF267" s="16">
        <f>IFERROR(VLOOKUP(B267,ERP!D:AA,24,0),VLOOKUP(AH267,ERP!D:AF,24,0))</f>
        <v>1</v>
      </c>
      <c r="AG267" s="16" t="s">
        <v>44</v>
      </c>
      <c r="AH267" s="16" t="str">
        <f>IFERROR(VLOOKUP(AG267,ERP!A:D,4,0),"")</f>
        <v/>
      </c>
      <c r="AI267" s="17"/>
      <c r="AJ267" s="17"/>
      <c r="AK267" s="17"/>
    </row>
    <row r="268" spans="1:37" ht="15.75" customHeight="1" x14ac:dyDescent="0.2">
      <c r="A268" s="10" t="str">
        <f>IFERROR(IF(VLOOKUP(B268,ERP!D:D,1,0)=B268,"Rapproché","Non rapproché"),"Non rapproché")</f>
        <v>Rapproché</v>
      </c>
      <c r="B268" s="10">
        <f>IFERROR(VLOOKUP(F268,ERP!A:D,4,0),VLOOKUP(F268,ERP!B:D,3,0))</f>
        <v>181494</v>
      </c>
      <c r="C268" s="3">
        <v>75</v>
      </c>
      <c r="D268" s="3" t="s">
        <v>37</v>
      </c>
      <c r="E268" s="11">
        <v>75102</v>
      </c>
      <c r="F268" s="3">
        <v>1020761824</v>
      </c>
      <c r="G268" s="3" t="s">
        <v>80</v>
      </c>
      <c r="H268" s="3" t="s">
        <v>45</v>
      </c>
      <c r="I268" s="3">
        <v>75</v>
      </c>
      <c r="J268" s="3">
        <v>129</v>
      </c>
      <c r="K268" s="3">
        <v>5001</v>
      </c>
      <c r="L268" s="3">
        <v>2</v>
      </c>
      <c r="M268" s="3" t="s">
        <v>40</v>
      </c>
      <c r="N268" s="3">
        <v>1</v>
      </c>
      <c r="O268" s="3" t="s">
        <v>73</v>
      </c>
      <c r="Q268" s="3">
        <v>84</v>
      </c>
      <c r="S268" s="12"/>
      <c r="T268" s="12">
        <v>2009</v>
      </c>
      <c r="U268" s="12"/>
      <c r="V268" s="12"/>
      <c r="W268" s="12"/>
      <c r="X268" s="12"/>
      <c r="Y268" s="12"/>
      <c r="Z268" s="13" t="s">
        <v>81</v>
      </c>
      <c r="AA268" s="18">
        <v>0</v>
      </c>
      <c r="AB268" s="18"/>
      <c r="AC268" s="15"/>
      <c r="AD268" s="16">
        <f>IFERROR(VLOOKUP(B268,ERP!D:AA,20,0),VLOOKUP(AH268,ERP!D:AF,20,0))</f>
        <v>1</v>
      </c>
      <c r="AE268" s="16" t="str">
        <f>IFERROR(VLOOKUP(B268,ERP!D:AA,22,0),VLOOKUP(AH268,ERP!D:AF,22,0))</f>
        <v>02JE</v>
      </c>
      <c r="AF268" s="16">
        <f>IFERROR(VLOOKUP(B268,ERP!D:AA,24,0),VLOOKUP(AH268,ERP!D:AF,24,0))</f>
        <v>1</v>
      </c>
      <c r="AG268" s="16" t="s">
        <v>44</v>
      </c>
      <c r="AH268" s="16" t="str">
        <f>IFERROR(VLOOKUP(AG268,ERP!A:D,4,0),"")</f>
        <v/>
      </c>
      <c r="AI268" s="17"/>
      <c r="AJ268" s="17"/>
      <c r="AK268" s="17"/>
    </row>
    <row r="269" spans="1:37" ht="15.75" customHeight="1" x14ac:dyDescent="0.2">
      <c r="A269" s="10" t="str">
        <f>IFERROR(IF(VLOOKUP(B269,ERP!D:D,1,0)=B269,"Rapproché","Non rapproché"),"Non rapproché")</f>
        <v>Rapproché</v>
      </c>
      <c r="B269" s="10">
        <f>IFERROR(VLOOKUP(F269,ERP!A:D,4,0),VLOOKUP(F269,ERP!B:D,3,0))</f>
        <v>181495</v>
      </c>
      <c r="C269" s="3">
        <v>75</v>
      </c>
      <c r="D269" s="3" t="s">
        <v>37</v>
      </c>
      <c r="E269" s="11">
        <v>75102</v>
      </c>
      <c r="F269" s="3">
        <v>1020761825</v>
      </c>
      <c r="G269" s="3" t="s">
        <v>80</v>
      </c>
      <c r="H269" s="3" t="s">
        <v>45</v>
      </c>
      <c r="I269" s="3">
        <v>73</v>
      </c>
      <c r="J269" s="3">
        <v>126</v>
      </c>
      <c r="K269" s="3">
        <v>6001</v>
      </c>
      <c r="L269" s="3">
        <v>2</v>
      </c>
      <c r="M269" s="3" t="s">
        <v>40</v>
      </c>
      <c r="N269" s="3">
        <v>1</v>
      </c>
      <c r="O269" s="3" t="s">
        <v>73</v>
      </c>
      <c r="Q269" s="3">
        <v>84</v>
      </c>
      <c r="S269" s="12"/>
      <c r="T269" s="12">
        <v>2009</v>
      </c>
      <c r="U269" s="12"/>
      <c r="V269" s="12"/>
      <c r="W269" s="12"/>
      <c r="X269" s="12"/>
      <c r="Y269" s="12"/>
      <c r="Z269" s="13" t="s">
        <v>81</v>
      </c>
      <c r="AA269" s="18">
        <v>0</v>
      </c>
      <c r="AB269" s="18"/>
      <c r="AC269" s="15"/>
      <c r="AD269" s="16">
        <f>IFERROR(VLOOKUP(B269,ERP!D:AA,20,0),VLOOKUP(AH269,ERP!D:AF,20,0))</f>
        <v>1</v>
      </c>
      <c r="AE269" s="16" t="str">
        <f>IFERROR(VLOOKUP(B269,ERP!D:AA,22,0),VLOOKUP(AH269,ERP!D:AF,22,0))</f>
        <v>02JE</v>
      </c>
      <c r="AF269" s="16">
        <f>IFERROR(VLOOKUP(B269,ERP!D:AA,24,0),VLOOKUP(AH269,ERP!D:AF,24,0))</f>
        <v>1</v>
      </c>
      <c r="AG269" s="16" t="s">
        <v>44</v>
      </c>
      <c r="AH269" s="16" t="str">
        <f>IFERROR(VLOOKUP(AG269,ERP!A:D,4,0),"")</f>
        <v/>
      </c>
      <c r="AI269" s="17"/>
      <c r="AJ269" s="17"/>
      <c r="AK269" s="17"/>
    </row>
    <row r="270" spans="1:37" ht="15.75" customHeight="1" x14ac:dyDescent="0.2">
      <c r="A270" s="10" t="str">
        <f>IFERROR(IF(VLOOKUP(B270,ERP!D:D,1,0)=B270,"Rapproché","Non rapproché"),"Non rapproché")</f>
        <v>Rapproché</v>
      </c>
      <c r="B270" s="10">
        <f>IFERROR(VLOOKUP(F270,ERP!A:D,4,0),VLOOKUP(F270,ERP!B:D,3,0))</f>
        <v>181496</v>
      </c>
      <c r="C270" s="3">
        <v>75</v>
      </c>
      <c r="D270" s="3" t="s">
        <v>37</v>
      </c>
      <c r="E270" s="11">
        <v>75102</v>
      </c>
      <c r="F270" s="3">
        <v>1020761827</v>
      </c>
      <c r="G270" s="3" t="s">
        <v>80</v>
      </c>
      <c r="H270" s="3" t="s">
        <v>45</v>
      </c>
      <c r="I270" s="3">
        <v>51</v>
      </c>
      <c r="J270" s="3">
        <v>99</v>
      </c>
      <c r="K270" s="3">
        <v>7001</v>
      </c>
      <c r="L270" s="3">
        <v>2</v>
      </c>
      <c r="M270" s="3" t="s">
        <v>40</v>
      </c>
      <c r="N270" s="3">
        <v>1</v>
      </c>
      <c r="O270" s="3" t="s">
        <v>73</v>
      </c>
      <c r="Q270" s="3">
        <v>84</v>
      </c>
      <c r="S270" s="12"/>
      <c r="T270" s="12">
        <v>2009</v>
      </c>
      <c r="U270" s="12"/>
      <c r="V270" s="12"/>
      <c r="W270" s="12"/>
      <c r="X270" s="12"/>
      <c r="Y270" s="12"/>
      <c r="Z270" s="13" t="s">
        <v>81</v>
      </c>
      <c r="AA270" s="18">
        <v>0</v>
      </c>
      <c r="AB270" s="18"/>
      <c r="AC270" s="15"/>
      <c r="AD270" s="16">
        <f>IFERROR(VLOOKUP(B270,ERP!D:AA,20,0),VLOOKUP(AH270,ERP!D:AF,20,0))</f>
        <v>1</v>
      </c>
      <c r="AE270" s="16" t="str">
        <f>IFERROR(VLOOKUP(B270,ERP!D:AA,22,0),VLOOKUP(AH270,ERP!D:AF,22,0))</f>
        <v>02JE</v>
      </c>
      <c r="AF270" s="16">
        <f>IFERROR(VLOOKUP(B270,ERP!D:AA,24,0),VLOOKUP(AH270,ERP!D:AF,24,0))</f>
        <v>1</v>
      </c>
      <c r="AG270" s="16" t="s">
        <v>44</v>
      </c>
      <c r="AH270" s="16" t="str">
        <f>IFERROR(VLOOKUP(AG270,ERP!A:D,4,0),"")</f>
        <v/>
      </c>
      <c r="AI270" s="17"/>
      <c r="AJ270" s="17"/>
      <c r="AK270" s="17"/>
    </row>
    <row r="271" spans="1:37" ht="15.75" customHeight="1" x14ac:dyDescent="0.2">
      <c r="A271" s="10" t="str">
        <f>IFERROR(IF(VLOOKUP(B271,ERP!D:D,1,0)=B271,"Rapproché","Non rapproché"),"Non rapproché")</f>
        <v>Rapproché</v>
      </c>
      <c r="B271" s="10">
        <f>IFERROR(VLOOKUP(F271,ERP!A:D,4,0),VLOOKUP(F271,ERP!B:D,3,0))</f>
        <v>181497</v>
      </c>
      <c r="C271" s="3">
        <v>75</v>
      </c>
      <c r="D271" s="3" t="s">
        <v>37</v>
      </c>
      <c r="E271" s="11">
        <v>75102</v>
      </c>
      <c r="F271" s="3">
        <v>1020761829</v>
      </c>
      <c r="G271" s="3" t="s">
        <v>80</v>
      </c>
      <c r="H271" s="3" t="s">
        <v>45</v>
      </c>
      <c r="I271" s="3">
        <v>76</v>
      </c>
      <c r="J271" s="3">
        <v>130</v>
      </c>
      <c r="K271" s="3">
        <v>8001</v>
      </c>
      <c r="L271" s="3">
        <v>3</v>
      </c>
      <c r="M271" s="3" t="s">
        <v>40</v>
      </c>
      <c r="N271" s="3">
        <v>1</v>
      </c>
      <c r="O271" s="3" t="s">
        <v>73</v>
      </c>
      <c r="Q271" s="3">
        <v>84</v>
      </c>
      <c r="S271" s="12"/>
      <c r="T271" s="12">
        <v>2009</v>
      </c>
      <c r="U271" s="12"/>
      <c r="V271" s="12"/>
      <c r="W271" s="12"/>
      <c r="X271" s="12"/>
      <c r="Y271" s="12"/>
      <c r="Z271" s="13" t="s">
        <v>81</v>
      </c>
      <c r="AA271" s="18">
        <v>0</v>
      </c>
      <c r="AB271" s="18"/>
      <c r="AC271" s="15"/>
      <c r="AD271" s="16">
        <f>IFERROR(VLOOKUP(B271,ERP!D:AA,20,0),VLOOKUP(AH271,ERP!D:AF,20,0))</f>
        <v>1</v>
      </c>
      <c r="AE271" s="16" t="str">
        <f>IFERROR(VLOOKUP(B271,ERP!D:AA,22,0),VLOOKUP(AH271,ERP!D:AF,22,0))</f>
        <v>02JE</v>
      </c>
      <c r="AF271" s="16">
        <f>IFERROR(VLOOKUP(B271,ERP!D:AA,24,0),VLOOKUP(AH271,ERP!D:AF,24,0))</f>
        <v>1</v>
      </c>
      <c r="AG271" s="16" t="s">
        <v>44</v>
      </c>
      <c r="AH271" s="16" t="str">
        <f>IFERROR(VLOOKUP(AG271,ERP!A:D,4,0),"")</f>
        <v/>
      </c>
      <c r="AI271" s="17"/>
      <c r="AJ271" s="17"/>
      <c r="AK271" s="17"/>
    </row>
    <row r="272" spans="1:37" ht="15.75" customHeight="1" x14ac:dyDescent="0.2">
      <c r="A272" s="10" t="str">
        <f>IFERROR(IF(VLOOKUP(B272,ERP!D:D,1,0)=B272,"Rapproché","Non rapproché"),"Non rapproché")</f>
        <v>Rapproché</v>
      </c>
      <c r="B272" s="10">
        <f>IFERROR(VLOOKUP(F272,ERP!A:D,4,0),VLOOKUP(F272,ERP!B:D,3,0))</f>
        <v>181498</v>
      </c>
      <c r="C272" s="3">
        <v>75</v>
      </c>
      <c r="D272" s="3" t="s">
        <v>37</v>
      </c>
      <c r="E272" s="11">
        <v>75102</v>
      </c>
      <c r="F272" s="3">
        <v>1020761830</v>
      </c>
      <c r="G272" s="3" t="s">
        <v>80</v>
      </c>
      <c r="H272" s="3" t="s">
        <v>45</v>
      </c>
      <c r="I272" s="3">
        <v>74</v>
      </c>
      <c r="J272" s="3">
        <v>127</v>
      </c>
      <c r="K272" s="3">
        <v>9001</v>
      </c>
      <c r="L272" s="3">
        <v>3</v>
      </c>
      <c r="M272" s="3" t="s">
        <v>40</v>
      </c>
      <c r="N272" s="3">
        <v>1</v>
      </c>
      <c r="O272" s="3" t="s">
        <v>73</v>
      </c>
      <c r="Q272" s="3">
        <v>84</v>
      </c>
      <c r="S272" s="12"/>
      <c r="T272" s="12">
        <v>2009</v>
      </c>
      <c r="U272" s="12"/>
      <c r="V272" s="12"/>
      <c r="W272" s="12"/>
      <c r="X272" s="12"/>
      <c r="Y272" s="12"/>
      <c r="Z272" s="13" t="s">
        <v>81</v>
      </c>
      <c r="AA272" s="18">
        <v>0</v>
      </c>
      <c r="AB272" s="18"/>
      <c r="AC272" s="15"/>
      <c r="AD272" s="16">
        <f>IFERROR(VLOOKUP(B272,ERP!D:AA,20,0),VLOOKUP(AH272,ERP!D:AF,20,0))</f>
        <v>1</v>
      </c>
      <c r="AE272" s="16" t="str">
        <f>IFERROR(VLOOKUP(B272,ERP!D:AA,22,0),VLOOKUP(AH272,ERP!D:AF,22,0))</f>
        <v>02JE</v>
      </c>
      <c r="AF272" s="16">
        <f>IFERROR(VLOOKUP(B272,ERP!D:AA,24,0),VLOOKUP(AH272,ERP!D:AF,24,0))</f>
        <v>1</v>
      </c>
      <c r="AG272" s="16" t="s">
        <v>44</v>
      </c>
      <c r="AH272" s="16" t="str">
        <f>IFERROR(VLOOKUP(AG272,ERP!A:D,4,0),"")</f>
        <v/>
      </c>
      <c r="AI272" s="17"/>
      <c r="AJ272" s="17"/>
      <c r="AK272" s="17"/>
    </row>
    <row r="273" spans="1:37" ht="15.75" customHeight="1" x14ac:dyDescent="0.2">
      <c r="A273" s="10" t="str">
        <f>IFERROR(IF(VLOOKUP(B273,ERP!D:D,1,0)=B273,"Rapproché","Non rapproché"),"Non rapproché")</f>
        <v>Rapproché</v>
      </c>
      <c r="B273" s="10">
        <f>IFERROR(VLOOKUP(F273,ERP!A:D,4,0),VLOOKUP(F273,ERP!B:D,3,0))</f>
        <v>181499</v>
      </c>
      <c r="C273" s="3">
        <v>75</v>
      </c>
      <c r="D273" s="3" t="s">
        <v>37</v>
      </c>
      <c r="E273" s="11">
        <v>75102</v>
      </c>
      <c r="F273" s="3">
        <v>1020761832</v>
      </c>
      <c r="G273" s="3" t="s">
        <v>80</v>
      </c>
      <c r="H273" s="3" t="s">
        <v>45</v>
      </c>
      <c r="I273" s="3">
        <v>51</v>
      </c>
      <c r="J273" s="3">
        <v>99</v>
      </c>
      <c r="K273" s="3">
        <v>10001</v>
      </c>
      <c r="L273" s="3">
        <v>3</v>
      </c>
      <c r="M273" s="3" t="s">
        <v>40</v>
      </c>
      <c r="N273" s="3">
        <v>1</v>
      </c>
      <c r="O273" s="3" t="s">
        <v>73</v>
      </c>
      <c r="Q273" s="3">
        <v>84</v>
      </c>
      <c r="S273" s="12"/>
      <c r="T273" s="12">
        <v>2009</v>
      </c>
      <c r="U273" s="12"/>
      <c r="V273" s="12"/>
      <c r="W273" s="12"/>
      <c r="X273" s="12"/>
      <c r="Y273" s="12"/>
      <c r="Z273" s="13" t="s">
        <v>81</v>
      </c>
      <c r="AA273" s="18">
        <v>0</v>
      </c>
      <c r="AB273" s="18"/>
      <c r="AC273" s="15"/>
      <c r="AD273" s="16">
        <f>IFERROR(VLOOKUP(B273,ERP!D:AA,20,0),VLOOKUP(AH273,ERP!D:AF,20,0))</f>
        <v>1</v>
      </c>
      <c r="AE273" s="16" t="str">
        <f>IFERROR(VLOOKUP(B273,ERP!D:AA,22,0),VLOOKUP(AH273,ERP!D:AF,22,0))</f>
        <v>02JE</v>
      </c>
      <c r="AF273" s="16">
        <f>IFERROR(VLOOKUP(B273,ERP!D:AA,24,0),VLOOKUP(AH273,ERP!D:AF,24,0))</f>
        <v>1</v>
      </c>
      <c r="AG273" s="16" t="s">
        <v>44</v>
      </c>
      <c r="AH273" s="16" t="str">
        <f>IFERROR(VLOOKUP(AG273,ERP!A:D,4,0),"")</f>
        <v/>
      </c>
      <c r="AI273" s="17"/>
      <c r="AJ273" s="17"/>
      <c r="AK273" s="17"/>
    </row>
    <row r="274" spans="1:37" ht="15.75" customHeight="1" x14ac:dyDescent="0.2">
      <c r="A274" s="10" t="str">
        <f>IFERROR(IF(VLOOKUP(B274,ERP!D:D,1,0)=B274,"Rapproché","Non rapproché"),"Non rapproché")</f>
        <v>Rapproché</v>
      </c>
      <c r="B274" s="10">
        <f>IFERROR(VLOOKUP(F274,ERP!A:D,4,0),VLOOKUP(F274,ERP!B:D,3,0))</f>
        <v>181502</v>
      </c>
      <c r="C274" s="3">
        <v>75</v>
      </c>
      <c r="D274" s="3" t="s">
        <v>37</v>
      </c>
      <c r="E274" s="11">
        <v>75102</v>
      </c>
      <c r="F274" s="3">
        <v>1020761834</v>
      </c>
      <c r="G274" s="3" t="s">
        <v>80</v>
      </c>
      <c r="H274" s="3" t="s">
        <v>45</v>
      </c>
      <c r="I274" s="3">
        <v>23</v>
      </c>
      <c r="J274" s="3">
        <v>63</v>
      </c>
      <c r="K274" s="3">
        <v>13001</v>
      </c>
      <c r="L274" s="3">
        <v>4</v>
      </c>
      <c r="M274" s="3" t="s">
        <v>40</v>
      </c>
      <c r="N274" s="3">
        <v>1</v>
      </c>
      <c r="O274" s="3" t="s">
        <v>73</v>
      </c>
      <c r="Q274" s="3">
        <v>84</v>
      </c>
      <c r="S274" s="12"/>
      <c r="T274" s="12">
        <v>2009</v>
      </c>
      <c r="U274" s="12"/>
      <c r="V274" s="12"/>
      <c r="W274" s="12"/>
      <c r="X274" s="12"/>
      <c r="Y274" s="12"/>
      <c r="Z274" s="13" t="s">
        <v>81</v>
      </c>
      <c r="AA274" s="18">
        <v>0</v>
      </c>
      <c r="AB274" s="18"/>
      <c r="AC274" s="15"/>
      <c r="AD274" s="16">
        <f>IFERROR(VLOOKUP(B274,ERP!D:AA,20,0),VLOOKUP(AH274,ERP!D:AF,20,0))</f>
        <v>1</v>
      </c>
      <c r="AE274" s="16" t="str">
        <f>IFERROR(VLOOKUP(B274,ERP!D:AA,22,0),VLOOKUP(AH274,ERP!D:AF,22,0))</f>
        <v>02JE</v>
      </c>
      <c r="AF274" s="16">
        <f>IFERROR(VLOOKUP(B274,ERP!D:AA,24,0),VLOOKUP(AH274,ERP!D:AF,24,0))</f>
        <v>1</v>
      </c>
      <c r="AG274" s="16" t="s">
        <v>44</v>
      </c>
      <c r="AH274" s="16" t="str">
        <f>IFERROR(VLOOKUP(AG274,ERP!A:D,4,0),"")</f>
        <v/>
      </c>
      <c r="AI274" s="17"/>
      <c r="AJ274" s="17"/>
      <c r="AK274" s="17"/>
    </row>
    <row r="275" spans="1:37" ht="15.75" customHeight="1" x14ac:dyDescent="0.2">
      <c r="A275" s="10" t="str">
        <f>IFERROR(IF(VLOOKUP(B275,ERP!D:D,1,0)=B275,"Rapproché","Non rapproché"),"Non rapproché")</f>
        <v>Rapproché</v>
      </c>
      <c r="B275" s="10">
        <f>IFERROR(VLOOKUP(F275,ERP!A:D,4,0),VLOOKUP(F275,ERP!B:D,3,0))</f>
        <v>181503</v>
      </c>
      <c r="C275" s="3">
        <v>75</v>
      </c>
      <c r="D275" s="3" t="s">
        <v>37</v>
      </c>
      <c r="E275" s="11">
        <v>75102</v>
      </c>
      <c r="F275" s="3">
        <v>1020761837</v>
      </c>
      <c r="G275" s="3" t="s">
        <v>80</v>
      </c>
      <c r="H275" s="3" t="s">
        <v>45</v>
      </c>
      <c r="I275" s="3">
        <v>51</v>
      </c>
      <c r="J275" s="3">
        <v>99</v>
      </c>
      <c r="K275" s="3">
        <v>14001</v>
      </c>
      <c r="L275" s="3">
        <v>4</v>
      </c>
      <c r="M275" s="3" t="s">
        <v>40</v>
      </c>
      <c r="N275" s="3">
        <v>1</v>
      </c>
      <c r="O275" s="3" t="s">
        <v>73</v>
      </c>
      <c r="Q275" s="3">
        <v>84</v>
      </c>
      <c r="S275" s="12"/>
      <c r="T275" s="12">
        <v>2009</v>
      </c>
      <c r="U275" s="12"/>
      <c r="V275" s="12"/>
      <c r="W275" s="12"/>
      <c r="X275" s="12"/>
      <c r="Y275" s="12"/>
      <c r="Z275" s="13" t="s">
        <v>81</v>
      </c>
      <c r="AA275" s="18">
        <v>0</v>
      </c>
      <c r="AB275" s="18"/>
      <c r="AC275" s="15"/>
      <c r="AD275" s="16">
        <f>IFERROR(VLOOKUP(B275,ERP!D:AA,20,0),VLOOKUP(AH275,ERP!D:AF,20,0))</f>
        <v>1</v>
      </c>
      <c r="AE275" s="16" t="str">
        <f>IFERROR(VLOOKUP(B275,ERP!D:AA,22,0),VLOOKUP(AH275,ERP!D:AF,22,0))</f>
        <v>02JE</v>
      </c>
      <c r="AF275" s="16">
        <f>IFERROR(VLOOKUP(B275,ERP!D:AA,24,0),VLOOKUP(AH275,ERP!D:AF,24,0))</f>
        <v>1</v>
      </c>
      <c r="AG275" s="16" t="s">
        <v>44</v>
      </c>
      <c r="AH275" s="16" t="str">
        <f>IFERROR(VLOOKUP(AG275,ERP!A:D,4,0),"")</f>
        <v/>
      </c>
      <c r="AI275" s="17"/>
      <c r="AJ275" s="17"/>
      <c r="AK275" s="17"/>
    </row>
    <row r="276" spans="1:37" ht="15.75" customHeight="1" x14ac:dyDescent="0.2">
      <c r="A276" s="10" t="str">
        <f>IFERROR(IF(VLOOKUP(B276,ERP!D:D,1,0)=B276,"Rapproché","Non rapproché"),"Non rapproché")</f>
        <v>Rapproché</v>
      </c>
      <c r="B276" s="10">
        <f>IFERROR(VLOOKUP(F276,ERP!A:D,4,0),VLOOKUP(F276,ERP!B:D,3,0))</f>
        <v>181506</v>
      </c>
      <c r="C276" s="3">
        <v>75</v>
      </c>
      <c r="D276" s="3" t="s">
        <v>37</v>
      </c>
      <c r="E276" s="11">
        <v>75102</v>
      </c>
      <c r="F276" s="3">
        <v>1020761839</v>
      </c>
      <c r="G276" s="3" t="s">
        <v>80</v>
      </c>
      <c r="H276" s="3" t="s">
        <v>45</v>
      </c>
      <c r="I276" s="3">
        <v>23</v>
      </c>
      <c r="J276" s="3">
        <v>63</v>
      </c>
      <c r="K276" s="3">
        <v>17001</v>
      </c>
      <c r="L276" s="3">
        <v>5</v>
      </c>
      <c r="M276" s="3" t="s">
        <v>40</v>
      </c>
      <c r="N276" s="3">
        <v>1</v>
      </c>
      <c r="O276" s="3" t="s">
        <v>73</v>
      </c>
      <c r="Q276" s="3">
        <v>84</v>
      </c>
      <c r="S276" s="12"/>
      <c r="T276" s="12">
        <v>2009</v>
      </c>
      <c r="U276" s="12"/>
      <c r="V276" s="12"/>
      <c r="W276" s="12"/>
      <c r="X276" s="12"/>
      <c r="Y276" s="12"/>
      <c r="Z276" s="13" t="s">
        <v>81</v>
      </c>
      <c r="AA276" s="18">
        <v>0</v>
      </c>
      <c r="AB276" s="18"/>
      <c r="AC276" s="15"/>
      <c r="AD276" s="16">
        <f>IFERROR(VLOOKUP(B276,ERP!D:AA,20,0),VLOOKUP(AH276,ERP!D:AF,20,0))</f>
        <v>1</v>
      </c>
      <c r="AE276" s="16" t="str">
        <f>IFERROR(VLOOKUP(B276,ERP!D:AA,22,0),VLOOKUP(AH276,ERP!D:AF,22,0))</f>
        <v>02JE</v>
      </c>
      <c r="AF276" s="16">
        <f>IFERROR(VLOOKUP(B276,ERP!D:AA,24,0),VLOOKUP(AH276,ERP!D:AF,24,0))</f>
        <v>1</v>
      </c>
      <c r="AG276" s="16" t="s">
        <v>44</v>
      </c>
      <c r="AH276" s="16" t="str">
        <f>IFERROR(VLOOKUP(AG276,ERP!A:D,4,0),"")</f>
        <v/>
      </c>
      <c r="AI276" s="17"/>
      <c r="AJ276" s="17"/>
      <c r="AK276" s="17"/>
    </row>
    <row r="277" spans="1:37" ht="15.75" customHeight="1" x14ac:dyDescent="0.2">
      <c r="A277" s="10" t="str">
        <f>IFERROR(IF(VLOOKUP(B277,ERP!D:D,1,0)=B277,"Rapproché","Non rapproché"),"Non rapproché")</f>
        <v>Rapproché</v>
      </c>
      <c r="B277" s="10">
        <f>IFERROR(VLOOKUP(F277,ERP!A:D,4,0),VLOOKUP(F277,ERP!B:D,3,0))</f>
        <v>181507</v>
      </c>
      <c r="C277" s="3">
        <v>75</v>
      </c>
      <c r="D277" s="3" t="s">
        <v>37</v>
      </c>
      <c r="E277" s="11">
        <v>75102</v>
      </c>
      <c r="F277" s="3">
        <v>1020761840</v>
      </c>
      <c r="G277" s="3" t="s">
        <v>80</v>
      </c>
      <c r="H277" s="3" t="s">
        <v>45</v>
      </c>
      <c r="I277" s="3">
        <v>51</v>
      </c>
      <c r="J277" s="3">
        <v>99</v>
      </c>
      <c r="K277" s="3">
        <v>18001</v>
      </c>
      <c r="L277" s="3">
        <v>5</v>
      </c>
      <c r="M277" s="3" t="s">
        <v>40</v>
      </c>
      <c r="N277" s="3">
        <v>1</v>
      </c>
      <c r="O277" s="3" t="s">
        <v>73</v>
      </c>
      <c r="Q277" s="3">
        <v>84</v>
      </c>
      <c r="S277" s="12"/>
      <c r="T277" s="12">
        <v>2009</v>
      </c>
      <c r="U277" s="12"/>
      <c r="V277" s="12"/>
      <c r="W277" s="12"/>
      <c r="X277" s="12"/>
      <c r="Y277" s="12"/>
      <c r="Z277" s="13" t="s">
        <v>81</v>
      </c>
      <c r="AA277" s="18">
        <v>0</v>
      </c>
      <c r="AB277" s="18"/>
      <c r="AC277" s="15"/>
      <c r="AD277" s="16">
        <f>IFERROR(VLOOKUP(B277,ERP!D:AA,20,0),VLOOKUP(AH277,ERP!D:AF,20,0))</f>
        <v>1</v>
      </c>
      <c r="AE277" s="16" t="str">
        <f>IFERROR(VLOOKUP(B277,ERP!D:AA,22,0),VLOOKUP(AH277,ERP!D:AF,22,0))</f>
        <v>02JE</v>
      </c>
      <c r="AF277" s="16">
        <f>IFERROR(VLOOKUP(B277,ERP!D:AA,24,0),VLOOKUP(AH277,ERP!D:AF,24,0))</f>
        <v>1</v>
      </c>
      <c r="AG277" s="16" t="s">
        <v>44</v>
      </c>
      <c r="AH277" s="16" t="str">
        <f>IFERROR(VLOOKUP(AG277,ERP!A:D,4,0),"")</f>
        <v/>
      </c>
      <c r="AI277" s="17"/>
      <c r="AJ277" s="17"/>
      <c r="AK277" s="17"/>
    </row>
    <row r="278" spans="1:37" ht="15.75" customHeight="1" x14ac:dyDescent="0.2">
      <c r="A278" s="10" t="str">
        <f>IFERROR(IF(VLOOKUP(B278,ERP!D:D,1,0)=B278,"Rapproché","Non rapproché"),"Non rapproché")</f>
        <v>Rapproché</v>
      </c>
      <c r="B278" s="10">
        <f>IFERROR(VLOOKUP(F278,ERP!A:D,4,0),VLOOKUP(F278,ERP!B:D,3,0))</f>
        <v>181511</v>
      </c>
      <c r="C278" s="3">
        <v>75</v>
      </c>
      <c r="D278" s="3" t="s">
        <v>37</v>
      </c>
      <c r="E278" s="11">
        <v>75102</v>
      </c>
      <c r="F278" s="3">
        <v>1020761842</v>
      </c>
      <c r="G278" s="3" t="s">
        <v>80</v>
      </c>
      <c r="H278" s="3" t="s">
        <v>45</v>
      </c>
      <c r="I278" s="3">
        <v>43</v>
      </c>
      <c r="J278" s="3">
        <v>88</v>
      </c>
      <c r="K278" s="3">
        <v>22001</v>
      </c>
      <c r="L278" s="3">
        <v>6</v>
      </c>
      <c r="M278" s="3" t="s">
        <v>40</v>
      </c>
      <c r="N278" s="3">
        <v>1</v>
      </c>
      <c r="O278" s="3" t="s">
        <v>73</v>
      </c>
      <c r="Q278" s="3">
        <v>84</v>
      </c>
      <c r="S278" s="12"/>
      <c r="T278" s="12">
        <v>2009</v>
      </c>
      <c r="U278" s="12"/>
      <c r="V278" s="12"/>
      <c r="W278" s="12"/>
      <c r="X278" s="12"/>
      <c r="Y278" s="12"/>
      <c r="Z278" s="13" t="s">
        <v>81</v>
      </c>
      <c r="AA278" s="18">
        <v>0</v>
      </c>
      <c r="AB278" s="18"/>
      <c r="AC278" s="15"/>
      <c r="AD278" s="16">
        <f>IFERROR(VLOOKUP(B278,ERP!D:AA,20,0),VLOOKUP(AH278,ERP!D:AF,20,0))</f>
        <v>1</v>
      </c>
      <c r="AE278" s="16" t="str">
        <f>IFERROR(VLOOKUP(B278,ERP!D:AA,22,0),VLOOKUP(AH278,ERP!D:AF,22,0))</f>
        <v>02JE</v>
      </c>
      <c r="AF278" s="16">
        <f>IFERROR(VLOOKUP(B278,ERP!D:AA,24,0),VLOOKUP(AH278,ERP!D:AF,24,0))</f>
        <v>1</v>
      </c>
      <c r="AG278" s="16" t="s">
        <v>44</v>
      </c>
      <c r="AH278" s="16" t="str">
        <f>IFERROR(VLOOKUP(AG278,ERP!A:D,4,0),"")</f>
        <v/>
      </c>
      <c r="AI278" s="17"/>
      <c r="AJ278" s="17"/>
      <c r="AK278" s="17"/>
    </row>
    <row r="279" spans="1:37" ht="15.75" customHeight="1" x14ac:dyDescent="0.2">
      <c r="A279" s="10" t="str">
        <f>IFERROR(IF(VLOOKUP(B279,ERP!D:D,1,0)=B279,"Rapproché","Non rapproché"),"Non rapproché")</f>
        <v>Rapproché</v>
      </c>
      <c r="B279" s="10">
        <f>IFERROR(VLOOKUP(F279,ERP!A:D,4,0),VLOOKUP(F279,ERP!B:D,3,0))</f>
        <v>181598</v>
      </c>
      <c r="C279" s="3">
        <v>75</v>
      </c>
      <c r="D279" s="3" t="s">
        <v>37</v>
      </c>
      <c r="E279" s="11">
        <v>75102</v>
      </c>
      <c r="F279" s="3">
        <v>1020783759</v>
      </c>
      <c r="G279" s="3" t="s">
        <v>80</v>
      </c>
      <c r="H279" s="3" t="s">
        <v>39</v>
      </c>
      <c r="J279" s="3">
        <v>61</v>
      </c>
      <c r="K279" s="3">
        <v>2001</v>
      </c>
      <c r="L279" s="3">
        <v>0</v>
      </c>
      <c r="M279" s="3" t="s">
        <v>40</v>
      </c>
      <c r="N279" s="3">
        <v>1</v>
      </c>
      <c r="O279" s="3" t="s">
        <v>73</v>
      </c>
      <c r="Q279" s="3">
        <v>84</v>
      </c>
      <c r="S279" s="12" t="s">
        <v>42</v>
      </c>
      <c r="T279" s="12">
        <v>2011</v>
      </c>
      <c r="U279" s="12">
        <v>61</v>
      </c>
      <c r="V279" s="12">
        <v>0</v>
      </c>
      <c r="W279" s="12">
        <v>0</v>
      </c>
      <c r="X279" s="12">
        <v>0</v>
      </c>
      <c r="Y279" s="12">
        <v>0</v>
      </c>
      <c r="Z279" s="13" t="s">
        <v>81</v>
      </c>
      <c r="AA279" s="18">
        <v>0</v>
      </c>
      <c r="AB279" s="18"/>
      <c r="AC279" s="15"/>
      <c r="AD279" s="16">
        <f>IFERROR(VLOOKUP(B279,ERP!D:AA,20,0),VLOOKUP(AH279,ERP!D:AF,20,0))</f>
        <v>1</v>
      </c>
      <c r="AE279" s="16" t="str">
        <f>IFERROR(VLOOKUP(B279,ERP!D:AA,22,0),VLOOKUP(AH279,ERP!D:AF,22,0))</f>
        <v>02JE</v>
      </c>
      <c r="AF279" s="16">
        <f>IFERROR(VLOOKUP(B279,ERP!D:AA,24,0),VLOOKUP(AH279,ERP!D:AF,24,0))</f>
        <v>1</v>
      </c>
      <c r="AG279" s="16" t="s">
        <v>44</v>
      </c>
      <c r="AH279" s="16" t="str">
        <f>IFERROR(VLOOKUP(AG279,ERP!A:D,4,0),"")</f>
        <v/>
      </c>
      <c r="AI279" s="17"/>
      <c r="AJ279" s="17"/>
      <c r="AK279" s="17"/>
    </row>
    <row r="280" spans="1:37" ht="15.75" customHeight="1" x14ac:dyDescent="0.2">
      <c r="A280" s="10" t="str">
        <f>IFERROR(IF(VLOOKUP(B280,ERP!D:D,1,0)=B280,"Rapproché","Non rapproché"),"Non rapproché")</f>
        <v>Rapproché</v>
      </c>
      <c r="B280" s="10">
        <f>IFERROR(VLOOKUP(F280,ERP!A:D,4,0),VLOOKUP(F280,ERP!B:D,3,0))</f>
        <v>181597</v>
      </c>
      <c r="C280" s="3">
        <v>75</v>
      </c>
      <c r="D280" s="3" t="s">
        <v>37</v>
      </c>
      <c r="E280" s="11">
        <v>75102</v>
      </c>
      <c r="F280" s="3">
        <v>1020783760</v>
      </c>
      <c r="G280" s="3" t="s">
        <v>80</v>
      </c>
      <c r="H280" s="3" t="s">
        <v>39</v>
      </c>
      <c r="J280" s="3">
        <v>35</v>
      </c>
      <c r="K280" s="3">
        <v>3001</v>
      </c>
      <c r="L280" s="3">
        <v>0</v>
      </c>
      <c r="M280" s="3" t="s">
        <v>40</v>
      </c>
      <c r="N280" s="3">
        <v>1</v>
      </c>
      <c r="O280" s="3" t="s">
        <v>73</v>
      </c>
      <c r="Q280" s="3">
        <v>84</v>
      </c>
      <c r="S280" s="12" t="s">
        <v>50</v>
      </c>
      <c r="T280" s="12">
        <v>2011</v>
      </c>
      <c r="U280" s="12">
        <v>32</v>
      </c>
      <c r="V280" s="12">
        <v>6</v>
      </c>
      <c r="W280" s="12">
        <v>0</v>
      </c>
      <c r="X280" s="12">
        <v>0</v>
      </c>
      <c r="Y280" s="12">
        <v>0</v>
      </c>
      <c r="Z280" s="13" t="s">
        <v>81</v>
      </c>
      <c r="AA280" s="18">
        <v>0</v>
      </c>
      <c r="AB280" s="18"/>
      <c r="AC280" s="15"/>
      <c r="AD280" s="16">
        <f>IFERROR(VLOOKUP(B280,ERP!D:AA,20,0),VLOOKUP(AH280,ERP!D:AF,20,0))</f>
        <v>1</v>
      </c>
      <c r="AE280" s="16" t="str">
        <f>IFERROR(VLOOKUP(B280,ERP!D:AA,22,0),VLOOKUP(AH280,ERP!D:AF,22,0))</f>
        <v>02JE</v>
      </c>
      <c r="AF280" s="16">
        <f>IFERROR(VLOOKUP(B280,ERP!D:AA,24,0),VLOOKUP(AH280,ERP!D:AF,24,0))</f>
        <v>1</v>
      </c>
      <c r="AG280" s="16" t="s">
        <v>44</v>
      </c>
      <c r="AH280" s="16" t="str">
        <f>IFERROR(VLOOKUP(AG280,ERP!A:D,4,0),"")</f>
        <v/>
      </c>
      <c r="AI280" s="17"/>
      <c r="AJ280" s="17"/>
      <c r="AK280" s="17"/>
    </row>
    <row r="281" spans="1:37" ht="15.75" customHeight="1" x14ac:dyDescent="0.2">
      <c r="A281" s="10" t="str">
        <f>IFERROR(IF(VLOOKUP(B281,ERP!D:D,1,0)=B281,"Rapproché","Non rapproché"),"Non rapproché")</f>
        <v>Rapproché</v>
      </c>
      <c r="B281" s="10">
        <f>IFERROR(VLOOKUP(F281,ERP!A:D,4,0),VLOOKUP(F281,ERP!B:D,3,0))</f>
        <v>181497</v>
      </c>
      <c r="C281" s="3">
        <v>75</v>
      </c>
      <c r="D281" s="3" t="s">
        <v>37</v>
      </c>
      <c r="E281" s="11">
        <v>75102</v>
      </c>
      <c r="F281" s="3">
        <v>1020989184</v>
      </c>
      <c r="G281" s="3" t="s">
        <v>80</v>
      </c>
      <c r="H281" s="3" t="s">
        <v>68</v>
      </c>
      <c r="J281" s="3">
        <v>0</v>
      </c>
      <c r="K281" s="3">
        <v>8002</v>
      </c>
      <c r="L281" s="3">
        <v>3</v>
      </c>
      <c r="M281" s="3" t="s">
        <v>40</v>
      </c>
      <c r="N281" s="3">
        <v>1</v>
      </c>
      <c r="O281" s="3" t="s">
        <v>73</v>
      </c>
      <c r="Q281" s="3">
        <v>84</v>
      </c>
      <c r="R281" s="3" t="s">
        <v>54</v>
      </c>
      <c r="S281" s="21"/>
      <c r="T281" s="21">
        <v>2009</v>
      </c>
      <c r="U281" s="21"/>
      <c r="V281" s="21"/>
      <c r="W281" s="21"/>
      <c r="X281" s="21"/>
      <c r="Y281" s="21"/>
      <c r="Z281" s="13" t="s">
        <v>81</v>
      </c>
      <c r="AA281" s="23">
        <v>0</v>
      </c>
      <c r="AB281" s="23"/>
      <c r="AC281" s="22"/>
      <c r="AD281" s="16">
        <f>IFERROR(VLOOKUP(B281,ERP!D:AA,20,0),VLOOKUP(AH281,ERP!D:AF,20,0))</f>
        <v>1</v>
      </c>
      <c r="AE281" s="16" t="str">
        <f>IFERROR(VLOOKUP(B281,ERP!D:AA,22,0),VLOOKUP(AH281,ERP!D:AF,22,0))</f>
        <v>02JE</v>
      </c>
      <c r="AF281" s="16">
        <f>IFERROR(VLOOKUP(B281,ERP!D:AA,24,0),VLOOKUP(AH281,ERP!D:AF,24,0))</f>
        <v>1</v>
      </c>
      <c r="AG281" s="16">
        <v>1020761829</v>
      </c>
      <c r="AH281" s="16">
        <f>IFERROR(VLOOKUP(AG281,ERP!A:D,4,0),"")</f>
        <v>181497</v>
      </c>
      <c r="AI281" s="17"/>
      <c r="AJ281" s="17"/>
      <c r="AK281" s="17"/>
    </row>
    <row r="282" spans="1:37" ht="15.75" customHeight="1" x14ac:dyDescent="0.2">
      <c r="A282" s="10" t="str">
        <f>IFERROR(IF(VLOOKUP(B282,ERP!D:D,1,0)=B282,"Rapproché","Non rapproché"),"Non rapproché")</f>
        <v>Rapproché</v>
      </c>
      <c r="B282" s="10">
        <f>IFERROR(VLOOKUP(F282,ERP!A:D,4,0),VLOOKUP(F282,ERP!B:D,3,0))</f>
        <v>181501</v>
      </c>
      <c r="C282" s="3">
        <v>75</v>
      </c>
      <c r="D282" s="3" t="s">
        <v>37</v>
      </c>
      <c r="E282" s="11">
        <v>75102</v>
      </c>
      <c r="F282" s="3">
        <v>1021001886</v>
      </c>
      <c r="G282" s="3" t="s">
        <v>80</v>
      </c>
      <c r="H282" s="3" t="s">
        <v>68</v>
      </c>
      <c r="J282" s="3">
        <v>0</v>
      </c>
      <c r="K282" s="3">
        <v>12002</v>
      </c>
      <c r="L282" s="3">
        <v>4</v>
      </c>
      <c r="M282" s="3" t="s">
        <v>40</v>
      </c>
      <c r="N282" s="3">
        <v>1</v>
      </c>
      <c r="O282" s="3" t="s">
        <v>73</v>
      </c>
      <c r="Q282" s="3">
        <v>84</v>
      </c>
      <c r="R282" s="3" t="s">
        <v>54</v>
      </c>
      <c r="S282" s="21"/>
      <c r="T282" s="21">
        <v>1910</v>
      </c>
      <c r="U282" s="21"/>
      <c r="V282" s="21"/>
      <c r="W282" s="21"/>
      <c r="X282" s="21"/>
      <c r="Y282" s="21"/>
      <c r="Z282" s="13" t="s">
        <v>81</v>
      </c>
      <c r="AA282" s="23">
        <v>0</v>
      </c>
      <c r="AB282" s="23"/>
      <c r="AC282" s="22"/>
      <c r="AD282" s="16">
        <f>IFERROR(VLOOKUP(B282,ERP!D:AA,20,0),VLOOKUP(AH282,ERP!D:AF,20,0))</f>
        <v>1</v>
      </c>
      <c r="AE282" s="16" t="str">
        <f>IFERROR(VLOOKUP(B282,ERP!D:AA,22,0),VLOOKUP(AH282,ERP!D:AF,22,0))</f>
        <v>02JE</v>
      </c>
      <c r="AF282" s="16">
        <f>IFERROR(VLOOKUP(B282,ERP!D:AA,24,0),VLOOKUP(AH282,ERP!D:AF,24,0))</f>
        <v>1</v>
      </c>
      <c r="AG282" s="16">
        <v>1020039383</v>
      </c>
      <c r="AH282" s="16">
        <f>IFERROR(VLOOKUP(AG282,ERP!A:D,4,0),"")</f>
        <v>181501</v>
      </c>
      <c r="AI282" s="17"/>
      <c r="AJ282" s="17"/>
      <c r="AK282" s="17"/>
    </row>
    <row r="283" spans="1:37" ht="15.75" customHeight="1" x14ac:dyDescent="0.2">
      <c r="A283" s="10" t="str">
        <f>IFERROR(IF(VLOOKUP(B283,ERP!D:D,1,0)=B283,"Rapproché","Non rapproché"),"Non rapproché")</f>
        <v>Rapproché</v>
      </c>
      <c r="B283" s="10">
        <f>IFERROR(VLOOKUP(F283,ERP!A:D,4,0),VLOOKUP(F283,ERP!B:D,3,0))</f>
        <v>181496</v>
      </c>
      <c r="C283" s="3">
        <v>75</v>
      </c>
      <c r="D283" s="3" t="s">
        <v>37</v>
      </c>
      <c r="E283" s="11">
        <v>75102</v>
      </c>
      <c r="F283" s="3">
        <v>1021016417</v>
      </c>
      <c r="G283" s="3" t="s">
        <v>80</v>
      </c>
      <c r="H283" s="3" t="s">
        <v>68</v>
      </c>
      <c r="J283" s="3">
        <v>0</v>
      </c>
      <c r="K283" s="3">
        <v>7002</v>
      </c>
      <c r="L283" s="3">
        <v>2</v>
      </c>
      <c r="M283" s="3" t="s">
        <v>40</v>
      </c>
      <c r="N283" s="3">
        <v>1</v>
      </c>
      <c r="O283" s="3" t="s">
        <v>73</v>
      </c>
      <c r="Q283" s="3">
        <v>84</v>
      </c>
      <c r="R283" s="3" t="s">
        <v>54</v>
      </c>
      <c r="S283" s="21"/>
      <c r="T283" s="21">
        <v>2009</v>
      </c>
      <c r="U283" s="21"/>
      <c r="V283" s="21"/>
      <c r="W283" s="21"/>
      <c r="X283" s="21"/>
      <c r="Y283" s="21"/>
      <c r="Z283" s="13" t="s">
        <v>81</v>
      </c>
      <c r="AA283" s="23">
        <v>0</v>
      </c>
      <c r="AB283" s="23"/>
      <c r="AC283" s="22"/>
      <c r="AD283" s="16">
        <f>IFERROR(VLOOKUP(B283,ERP!D:AA,20,0),VLOOKUP(AH283,ERP!D:AF,20,0))</f>
        <v>1</v>
      </c>
      <c r="AE283" s="16" t="str">
        <f>IFERROR(VLOOKUP(B283,ERP!D:AA,22,0),VLOOKUP(AH283,ERP!D:AF,22,0))</f>
        <v>02JE</v>
      </c>
      <c r="AF283" s="16">
        <f>IFERROR(VLOOKUP(B283,ERP!D:AA,24,0),VLOOKUP(AH283,ERP!D:AF,24,0))</f>
        <v>1</v>
      </c>
      <c r="AG283" s="16">
        <v>1020761827</v>
      </c>
      <c r="AH283" s="16">
        <f>IFERROR(VLOOKUP(AG283,ERP!A:D,4,0),"")</f>
        <v>181496</v>
      </c>
      <c r="AI283" s="17"/>
      <c r="AJ283" s="17"/>
      <c r="AK283" s="17"/>
    </row>
    <row r="284" spans="1:37" ht="15.75" customHeight="1" x14ac:dyDescent="0.2">
      <c r="A284" s="10" t="str">
        <f>IFERROR(IF(VLOOKUP(B284,ERP!D:D,1,0)=B284,"Rapproché","Non rapproché"),"Non rapproché")</f>
        <v>Rapproché</v>
      </c>
      <c r="B284" s="10">
        <f>IFERROR(VLOOKUP(F284,ERP!A:D,4,0),VLOOKUP(F284,ERP!B:D,3,0))</f>
        <v>181503</v>
      </c>
      <c r="C284" s="3">
        <v>75</v>
      </c>
      <c r="D284" s="3" t="s">
        <v>37</v>
      </c>
      <c r="E284" s="11">
        <v>75102</v>
      </c>
      <c r="F284" s="3">
        <v>1021071508</v>
      </c>
      <c r="G284" s="3" t="s">
        <v>80</v>
      </c>
      <c r="H284" s="3" t="s">
        <v>68</v>
      </c>
      <c r="J284" s="3">
        <v>0</v>
      </c>
      <c r="K284" s="3">
        <v>14002</v>
      </c>
      <c r="L284" s="3">
        <v>4</v>
      </c>
      <c r="M284" s="3" t="s">
        <v>40</v>
      </c>
      <c r="N284" s="3">
        <v>1</v>
      </c>
      <c r="O284" s="3" t="s">
        <v>73</v>
      </c>
      <c r="Q284" s="3">
        <v>84</v>
      </c>
      <c r="R284" s="3" t="s">
        <v>54</v>
      </c>
      <c r="S284" s="21"/>
      <c r="T284" s="21">
        <v>2009</v>
      </c>
      <c r="U284" s="21"/>
      <c r="V284" s="21"/>
      <c r="W284" s="21"/>
      <c r="X284" s="21"/>
      <c r="Y284" s="21"/>
      <c r="Z284" s="13" t="s">
        <v>81</v>
      </c>
      <c r="AA284" s="23">
        <v>0</v>
      </c>
      <c r="AB284" s="23"/>
      <c r="AC284" s="22"/>
      <c r="AD284" s="16">
        <f>IFERROR(VLOOKUP(B284,ERP!D:AA,20,0),VLOOKUP(AH284,ERP!D:AF,20,0))</f>
        <v>1</v>
      </c>
      <c r="AE284" s="16" t="str">
        <f>IFERROR(VLOOKUP(B284,ERP!D:AA,22,0),VLOOKUP(AH284,ERP!D:AF,22,0))</f>
        <v>02JE</v>
      </c>
      <c r="AF284" s="16">
        <f>IFERROR(VLOOKUP(B284,ERP!D:AA,24,0),VLOOKUP(AH284,ERP!D:AF,24,0))</f>
        <v>1</v>
      </c>
      <c r="AG284" s="16">
        <v>1020761837</v>
      </c>
      <c r="AH284" s="16">
        <f>IFERROR(VLOOKUP(AG284,ERP!A:D,4,0),"")</f>
        <v>181503</v>
      </c>
      <c r="AI284" s="17"/>
      <c r="AJ284" s="17"/>
      <c r="AK284" s="17"/>
    </row>
    <row r="285" spans="1:37" ht="15.75" customHeight="1" x14ac:dyDescent="0.2">
      <c r="A285" s="10" t="str">
        <f>IFERROR(IF(VLOOKUP(B285,ERP!D:D,1,0)=B285,"Rapproché","Non rapproché"),"Non rapproché")</f>
        <v>Rapproché</v>
      </c>
      <c r="B285" s="10">
        <f>IFERROR(VLOOKUP(F285,ERP!A:D,4,0),VLOOKUP(F285,ERP!B:D,3,0))</f>
        <v>181492</v>
      </c>
      <c r="C285" s="3">
        <v>75</v>
      </c>
      <c r="D285" s="3" t="s">
        <v>37</v>
      </c>
      <c r="E285" s="11">
        <v>75102</v>
      </c>
      <c r="F285" s="3">
        <v>1021080777</v>
      </c>
      <c r="G285" s="3" t="s">
        <v>80</v>
      </c>
      <c r="H285" s="3" t="s">
        <v>68</v>
      </c>
      <c r="J285" s="3">
        <v>2</v>
      </c>
      <c r="K285" s="3">
        <v>3002</v>
      </c>
      <c r="L285" s="3">
        <v>1</v>
      </c>
      <c r="M285" s="3" t="s">
        <v>40</v>
      </c>
      <c r="N285" s="3">
        <v>1</v>
      </c>
      <c r="O285" s="3" t="s">
        <v>73</v>
      </c>
      <c r="Q285" s="3">
        <v>84</v>
      </c>
      <c r="R285" s="3" t="s">
        <v>54</v>
      </c>
      <c r="S285" s="21"/>
      <c r="T285" s="21">
        <v>2009</v>
      </c>
      <c r="U285" s="21"/>
      <c r="V285" s="21"/>
      <c r="W285" s="21"/>
      <c r="X285" s="21"/>
      <c r="Y285" s="21"/>
      <c r="Z285" s="13" t="s">
        <v>81</v>
      </c>
      <c r="AA285" s="23">
        <v>0</v>
      </c>
      <c r="AB285" s="23"/>
      <c r="AC285" s="22"/>
      <c r="AD285" s="16">
        <f>IFERROR(VLOOKUP(B285,ERP!D:AA,20,0),VLOOKUP(AH285,ERP!D:AF,20,0))</f>
        <v>1</v>
      </c>
      <c r="AE285" s="16" t="str">
        <f>IFERROR(VLOOKUP(B285,ERP!D:AA,22,0),VLOOKUP(AH285,ERP!D:AF,22,0))</f>
        <v>02JE</v>
      </c>
      <c r="AF285" s="16">
        <f>IFERROR(VLOOKUP(B285,ERP!D:AA,24,0),VLOOKUP(AH285,ERP!D:AF,24,0))</f>
        <v>1</v>
      </c>
      <c r="AG285" s="16">
        <v>1020761820</v>
      </c>
      <c r="AH285" s="16">
        <f>IFERROR(VLOOKUP(AG285,ERP!A:D,4,0),"")</f>
        <v>181492</v>
      </c>
      <c r="AI285" s="17"/>
      <c r="AJ285" s="17"/>
      <c r="AK285" s="17"/>
    </row>
    <row r="286" spans="1:37" ht="15.75" customHeight="1" x14ac:dyDescent="0.2">
      <c r="A286" s="10" t="str">
        <f>IFERROR(IF(VLOOKUP(B286,ERP!D:D,1,0)=B286,"Rapproché","Non rapproché"),"Non rapproché")</f>
        <v>Rapproché</v>
      </c>
      <c r="B286" s="10">
        <f>IFERROR(VLOOKUP(F286,ERP!A:D,4,0),VLOOKUP(F286,ERP!B:D,3,0))</f>
        <v>181505</v>
      </c>
      <c r="C286" s="3">
        <v>75</v>
      </c>
      <c r="D286" s="3" t="s">
        <v>37</v>
      </c>
      <c r="E286" s="11">
        <v>75102</v>
      </c>
      <c r="F286" s="3">
        <v>1021118832</v>
      </c>
      <c r="G286" s="3" t="s">
        <v>80</v>
      </c>
      <c r="H286" s="3" t="s">
        <v>68</v>
      </c>
      <c r="J286" s="3">
        <v>2</v>
      </c>
      <c r="K286" s="3">
        <v>16002</v>
      </c>
      <c r="L286" s="3">
        <v>5</v>
      </c>
      <c r="M286" s="3" t="s">
        <v>40</v>
      </c>
      <c r="N286" s="3">
        <v>1</v>
      </c>
      <c r="O286" s="3" t="s">
        <v>73</v>
      </c>
      <c r="Q286" s="3">
        <v>84</v>
      </c>
      <c r="R286" s="3" t="s">
        <v>54</v>
      </c>
      <c r="S286" s="21"/>
      <c r="T286" s="21">
        <v>1910</v>
      </c>
      <c r="U286" s="21"/>
      <c r="V286" s="21"/>
      <c r="W286" s="21"/>
      <c r="X286" s="21"/>
      <c r="Y286" s="21"/>
      <c r="Z286" s="13" t="s">
        <v>81</v>
      </c>
      <c r="AA286" s="23">
        <v>0</v>
      </c>
      <c r="AB286" s="23"/>
      <c r="AC286" s="22"/>
      <c r="AD286" s="16">
        <f>IFERROR(VLOOKUP(B286,ERP!D:AA,20,0),VLOOKUP(AH286,ERP!D:AF,20,0))</f>
        <v>1</v>
      </c>
      <c r="AE286" s="16" t="str">
        <f>IFERROR(VLOOKUP(B286,ERP!D:AA,22,0),VLOOKUP(AH286,ERP!D:AF,22,0))</f>
        <v>02JE</v>
      </c>
      <c r="AF286" s="16">
        <f>IFERROR(VLOOKUP(B286,ERP!D:AA,24,0),VLOOKUP(AH286,ERP!D:AF,24,0))</f>
        <v>1</v>
      </c>
      <c r="AG286" s="16">
        <v>1020039388</v>
      </c>
      <c r="AH286" s="16">
        <f>IFERROR(VLOOKUP(AG286,ERP!A:D,4,0),"")</f>
        <v>181505</v>
      </c>
      <c r="AI286" s="17"/>
      <c r="AJ286" s="17"/>
      <c r="AK286" s="17"/>
    </row>
    <row r="287" spans="1:37" ht="15.75" customHeight="1" x14ac:dyDescent="0.2">
      <c r="A287" s="10" t="str">
        <f>IFERROR(IF(VLOOKUP(B287,ERP!D:D,1,0)=B287,"Rapproché","Non rapproché"),"Non rapproché")</f>
        <v>Rapproché</v>
      </c>
      <c r="B287" s="10">
        <f>IFERROR(VLOOKUP(F287,ERP!A:D,4,0),VLOOKUP(F287,ERP!B:D,3,0))</f>
        <v>181494</v>
      </c>
      <c r="C287" s="3">
        <v>75</v>
      </c>
      <c r="D287" s="3" t="s">
        <v>37</v>
      </c>
      <c r="E287" s="11">
        <v>75102</v>
      </c>
      <c r="F287" s="3">
        <v>1021121979</v>
      </c>
      <c r="G287" s="3" t="s">
        <v>80</v>
      </c>
      <c r="H287" s="3" t="s">
        <v>68</v>
      </c>
      <c r="J287" s="3">
        <v>2</v>
      </c>
      <c r="K287" s="3">
        <v>5002</v>
      </c>
      <c r="L287" s="3">
        <v>2</v>
      </c>
      <c r="M287" s="3" t="s">
        <v>40</v>
      </c>
      <c r="N287" s="3">
        <v>1</v>
      </c>
      <c r="O287" s="3" t="s">
        <v>73</v>
      </c>
      <c r="Q287" s="3">
        <v>84</v>
      </c>
      <c r="R287" s="3" t="s">
        <v>54</v>
      </c>
      <c r="S287" s="21"/>
      <c r="T287" s="21">
        <v>2009</v>
      </c>
      <c r="U287" s="21"/>
      <c r="V287" s="21"/>
      <c r="W287" s="21"/>
      <c r="X287" s="21"/>
      <c r="Y287" s="21"/>
      <c r="Z287" s="13" t="s">
        <v>81</v>
      </c>
      <c r="AA287" s="23">
        <v>0</v>
      </c>
      <c r="AB287" s="23"/>
      <c r="AC287" s="22"/>
      <c r="AD287" s="16">
        <f>IFERROR(VLOOKUP(B287,ERP!D:AA,20,0),VLOOKUP(AH287,ERP!D:AF,20,0))</f>
        <v>1</v>
      </c>
      <c r="AE287" s="16" t="str">
        <f>IFERROR(VLOOKUP(B287,ERP!D:AA,22,0),VLOOKUP(AH287,ERP!D:AF,22,0))</f>
        <v>02JE</v>
      </c>
      <c r="AF287" s="16">
        <f>IFERROR(VLOOKUP(B287,ERP!D:AA,24,0),VLOOKUP(AH287,ERP!D:AF,24,0))</f>
        <v>1</v>
      </c>
      <c r="AG287" s="16">
        <v>1020761824</v>
      </c>
      <c r="AH287" s="16">
        <f>IFERROR(VLOOKUP(AG287,ERP!A:D,4,0),"")</f>
        <v>181494</v>
      </c>
      <c r="AI287" s="17"/>
      <c r="AJ287" s="17"/>
      <c r="AK287" s="17"/>
    </row>
    <row r="288" spans="1:37" ht="15.75" customHeight="1" x14ac:dyDescent="0.2">
      <c r="A288" s="10" t="str">
        <f>IFERROR(IF(VLOOKUP(B288,ERP!D:D,1,0)=B288,"Rapproché","Non rapproché"),"Non rapproché")</f>
        <v>Rapproché</v>
      </c>
      <c r="B288" s="10">
        <f>IFERROR(VLOOKUP(F288,ERP!A:D,4,0),VLOOKUP(F288,ERP!B:D,3,0))</f>
        <v>181495</v>
      </c>
      <c r="C288" s="3">
        <v>75</v>
      </c>
      <c r="D288" s="3" t="s">
        <v>37</v>
      </c>
      <c r="E288" s="11">
        <v>75102</v>
      </c>
      <c r="F288" s="3">
        <v>1021124044</v>
      </c>
      <c r="G288" s="3" t="s">
        <v>80</v>
      </c>
      <c r="H288" s="3" t="s">
        <v>68</v>
      </c>
      <c r="J288" s="3">
        <v>0</v>
      </c>
      <c r="K288" s="3">
        <v>6002</v>
      </c>
      <c r="L288" s="3">
        <v>2</v>
      </c>
      <c r="M288" s="3" t="s">
        <v>40</v>
      </c>
      <c r="N288" s="3">
        <v>1</v>
      </c>
      <c r="O288" s="3" t="s">
        <v>73</v>
      </c>
      <c r="Q288" s="3">
        <v>84</v>
      </c>
      <c r="R288" s="3" t="s">
        <v>54</v>
      </c>
      <c r="S288" s="21"/>
      <c r="T288" s="21">
        <v>2009</v>
      </c>
      <c r="U288" s="21"/>
      <c r="V288" s="21"/>
      <c r="W288" s="21"/>
      <c r="X288" s="21"/>
      <c r="Y288" s="21"/>
      <c r="Z288" s="13" t="s">
        <v>81</v>
      </c>
      <c r="AA288" s="23">
        <v>0</v>
      </c>
      <c r="AB288" s="23"/>
      <c r="AC288" s="22"/>
      <c r="AD288" s="16">
        <f>IFERROR(VLOOKUP(B288,ERP!D:AA,20,0),VLOOKUP(AH288,ERP!D:AF,20,0))</f>
        <v>1</v>
      </c>
      <c r="AE288" s="16" t="str">
        <f>IFERROR(VLOOKUP(B288,ERP!D:AA,22,0),VLOOKUP(AH288,ERP!D:AF,22,0))</f>
        <v>02JE</v>
      </c>
      <c r="AF288" s="16">
        <f>IFERROR(VLOOKUP(B288,ERP!D:AA,24,0),VLOOKUP(AH288,ERP!D:AF,24,0))</f>
        <v>1</v>
      </c>
      <c r="AG288" s="16">
        <v>1020761825</v>
      </c>
      <c r="AH288" s="16">
        <f>IFERROR(VLOOKUP(AG288,ERP!A:D,4,0),"")</f>
        <v>181495</v>
      </c>
      <c r="AI288" s="17"/>
      <c r="AJ288" s="17"/>
      <c r="AK288" s="17"/>
    </row>
    <row r="289" spans="1:37" ht="15.75" customHeight="1" x14ac:dyDescent="0.2">
      <c r="A289" s="10" t="str">
        <f>IFERROR(IF(VLOOKUP(B289,ERP!D:D,1,0)=B289,"Rapproché","Non rapproché"),"Non rapproché")</f>
        <v>Rapproché</v>
      </c>
      <c r="B289" s="10">
        <f>IFERROR(VLOOKUP(F289,ERP!A:D,4,0),VLOOKUP(F289,ERP!B:D,3,0))</f>
        <v>181506</v>
      </c>
      <c r="C289" s="3">
        <v>75</v>
      </c>
      <c r="D289" s="3" t="s">
        <v>37</v>
      </c>
      <c r="E289" s="11">
        <v>75102</v>
      </c>
      <c r="F289" s="3">
        <v>1021295425</v>
      </c>
      <c r="G289" s="3" t="s">
        <v>80</v>
      </c>
      <c r="H289" s="3" t="s">
        <v>68</v>
      </c>
      <c r="J289" s="3">
        <v>0</v>
      </c>
      <c r="K289" s="3">
        <v>17002</v>
      </c>
      <c r="L289" s="3">
        <v>5</v>
      </c>
      <c r="M289" s="3" t="s">
        <v>40</v>
      </c>
      <c r="N289" s="3">
        <v>1</v>
      </c>
      <c r="O289" s="3" t="s">
        <v>73</v>
      </c>
      <c r="Q289" s="3">
        <v>84</v>
      </c>
      <c r="R289" s="3" t="s">
        <v>54</v>
      </c>
      <c r="S289" s="21"/>
      <c r="T289" s="21">
        <v>2009</v>
      </c>
      <c r="U289" s="21"/>
      <c r="V289" s="21"/>
      <c r="W289" s="21"/>
      <c r="X289" s="21"/>
      <c r="Y289" s="21"/>
      <c r="Z289" s="13" t="s">
        <v>81</v>
      </c>
      <c r="AA289" s="23">
        <v>0</v>
      </c>
      <c r="AB289" s="23"/>
      <c r="AC289" s="22"/>
      <c r="AD289" s="16">
        <f>IFERROR(VLOOKUP(B289,ERP!D:AA,20,0),VLOOKUP(AH289,ERP!D:AF,20,0))</f>
        <v>1</v>
      </c>
      <c r="AE289" s="16" t="str">
        <f>IFERROR(VLOOKUP(B289,ERP!D:AA,22,0),VLOOKUP(AH289,ERP!D:AF,22,0))</f>
        <v>02JE</v>
      </c>
      <c r="AF289" s="16">
        <f>IFERROR(VLOOKUP(B289,ERP!D:AA,24,0),VLOOKUP(AH289,ERP!D:AF,24,0))</f>
        <v>1</v>
      </c>
      <c r="AG289" s="16">
        <v>1020761839</v>
      </c>
      <c r="AH289" s="16">
        <f>IFERROR(VLOOKUP(AG289,ERP!A:D,4,0),"")</f>
        <v>181506</v>
      </c>
      <c r="AI289" s="17"/>
      <c r="AJ289" s="17"/>
      <c r="AK289" s="17"/>
    </row>
    <row r="290" spans="1:37" ht="15.75" customHeight="1" x14ac:dyDescent="0.2">
      <c r="A290" s="10" t="str">
        <f>IFERROR(IF(VLOOKUP(B290,ERP!D:D,1,0)=B290,"Rapproché","Non rapproché"),"Non rapproché")</f>
        <v>Rapproché</v>
      </c>
      <c r="B290" s="10">
        <f>IFERROR(VLOOKUP(F290,ERP!A:D,4,0),VLOOKUP(F290,ERP!B:D,3,0))</f>
        <v>181508</v>
      </c>
      <c r="C290" s="3">
        <v>75</v>
      </c>
      <c r="D290" s="3" t="s">
        <v>37</v>
      </c>
      <c r="E290" s="11">
        <v>75102</v>
      </c>
      <c r="F290" s="3">
        <v>1021361979</v>
      </c>
      <c r="G290" s="3" t="s">
        <v>80</v>
      </c>
      <c r="H290" s="3" t="s">
        <v>68</v>
      </c>
      <c r="J290" s="3">
        <v>0</v>
      </c>
      <c r="K290" s="3">
        <v>19002</v>
      </c>
      <c r="L290" s="3">
        <v>6</v>
      </c>
      <c r="M290" s="3" t="s">
        <v>40</v>
      </c>
      <c r="N290" s="3">
        <v>1</v>
      </c>
      <c r="O290" s="3" t="s">
        <v>73</v>
      </c>
      <c r="Q290" s="3">
        <v>84</v>
      </c>
      <c r="R290" s="3" t="s">
        <v>54</v>
      </c>
      <c r="S290" s="21"/>
      <c r="T290" s="21">
        <v>1910</v>
      </c>
      <c r="U290" s="21"/>
      <c r="V290" s="21"/>
      <c r="W290" s="21"/>
      <c r="X290" s="21"/>
      <c r="Y290" s="21"/>
      <c r="Z290" s="13" t="s">
        <v>81</v>
      </c>
      <c r="AA290" s="23">
        <v>0</v>
      </c>
      <c r="AB290" s="23"/>
      <c r="AC290" s="22"/>
      <c r="AD290" s="16">
        <f>IFERROR(VLOOKUP(B290,ERP!D:AA,20,0),VLOOKUP(AH290,ERP!D:AF,20,0))</f>
        <v>1</v>
      </c>
      <c r="AE290" s="16" t="str">
        <f>IFERROR(VLOOKUP(B290,ERP!D:AA,22,0),VLOOKUP(AH290,ERP!D:AF,22,0))</f>
        <v>02JE</v>
      </c>
      <c r="AF290" s="16">
        <f>IFERROR(VLOOKUP(B290,ERP!D:AA,24,0),VLOOKUP(AH290,ERP!D:AF,24,0))</f>
        <v>1</v>
      </c>
      <c r="AG290" s="16">
        <v>1020039389</v>
      </c>
      <c r="AH290" s="16">
        <f>IFERROR(VLOOKUP(AG290,ERP!A:D,4,0),"")</f>
        <v>181508</v>
      </c>
      <c r="AI290" s="17"/>
      <c r="AJ290" s="17"/>
      <c r="AK290" s="17"/>
    </row>
    <row r="291" spans="1:37" ht="15.75" customHeight="1" x14ac:dyDescent="0.2">
      <c r="A291" s="10" t="str">
        <f>IFERROR(IF(VLOOKUP(B291,ERP!D:D,1,0)=B291,"Rapproché","Non rapproché"),"Non rapproché")</f>
        <v>Rapproché</v>
      </c>
      <c r="B291" s="10">
        <f>IFERROR(VLOOKUP(F291,ERP!A:D,4,0),VLOOKUP(F291,ERP!B:D,3,0))</f>
        <v>181493</v>
      </c>
      <c r="C291" s="3">
        <v>75</v>
      </c>
      <c r="D291" s="3" t="s">
        <v>37</v>
      </c>
      <c r="E291" s="11">
        <v>75102</v>
      </c>
      <c r="F291" s="3">
        <v>1021404124</v>
      </c>
      <c r="G291" s="3" t="s">
        <v>80</v>
      </c>
      <c r="H291" s="3" t="s">
        <v>68</v>
      </c>
      <c r="J291" s="3">
        <v>3</v>
      </c>
      <c r="K291" s="3">
        <v>4002</v>
      </c>
      <c r="L291" s="3">
        <v>1</v>
      </c>
      <c r="M291" s="3" t="s">
        <v>40</v>
      </c>
      <c r="N291" s="3">
        <v>1</v>
      </c>
      <c r="O291" s="3" t="s">
        <v>73</v>
      </c>
      <c r="Q291" s="3">
        <v>84</v>
      </c>
      <c r="R291" s="3" t="s">
        <v>54</v>
      </c>
      <c r="S291" s="21"/>
      <c r="T291" s="21">
        <v>2009</v>
      </c>
      <c r="U291" s="21"/>
      <c r="V291" s="21"/>
      <c r="W291" s="21"/>
      <c r="X291" s="21"/>
      <c r="Y291" s="21"/>
      <c r="Z291" s="13" t="s">
        <v>81</v>
      </c>
      <c r="AA291" s="23">
        <v>0</v>
      </c>
      <c r="AB291" s="23"/>
      <c r="AC291" s="22"/>
      <c r="AD291" s="16">
        <f>IFERROR(VLOOKUP(B291,ERP!D:AA,20,0),VLOOKUP(AH291,ERP!D:AF,20,0))</f>
        <v>1</v>
      </c>
      <c r="AE291" s="16" t="str">
        <f>IFERROR(VLOOKUP(B291,ERP!D:AA,22,0),VLOOKUP(AH291,ERP!D:AF,22,0))</f>
        <v>02JE</v>
      </c>
      <c r="AF291" s="16">
        <f>IFERROR(VLOOKUP(B291,ERP!D:AA,24,0),VLOOKUP(AH291,ERP!D:AF,24,0))</f>
        <v>1</v>
      </c>
      <c r="AG291" s="16">
        <v>1020761823</v>
      </c>
      <c r="AH291" s="16">
        <f>IFERROR(VLOOKUP(AG291,ERP!A:D,4,0),"")</f>
        <v>181493</v>
      </c>
      <c r="AI291" s="17"/>
      <c r="AJ291" s="17"/>
      <c r="AK291" s="17"/>
    </row>
    <row r="292" spans="1:37" ht="15.75" customHeight="1" x14ac:dyDescent="0.2">
      <c r="A292" s="10" t="str">
        <f>IFERROR(IF(VLOOKUP(B292,ERP!D:D,1,0)=B292,"Rapproché","Non rapproché"),"Non rapproché")</f>
        <v>Rapproché</v>
      </c>
      <c r="B292" s="10">
        <f>IFERROR(VLOOKUP(F292,ERP!A:D,4,0),VLOOKUP(F292,ERP!B:D,3,0))</f>
        <v>181499</v>
      </c>
      <c r="C292" s="3">
        <v>75</v>
      </c>
      <c r="D292" s="3" t="s">
        <v>37</v>
      </c>
      <c r="E292" s="11">
        <v>75102</v>
      </c>
      <c r="F292" s="3">
        <v>1021452823</v>
      </c>
      <c r="G292" s="3" t="s">
        <v>80</v>
      </c>
      <c r="H292" s="3" t="s">
        <v>68</v>
      </c>
      <c r="J292" s="3">
        <v>0</v>
      </c>
      <c r="K292" s="3">
        <v>10002</v>
      </c>
      <c r="L292" s="3">
        <v>3</v>
      </c>
      <c r="M292" s="3" t="s">
        <v>40</v>
      </c>
      <c r="N292" s="3">
        <v>1</v>
      </c>
      <c r="O292" s="3" t="s">
        <v>73</v>
      </c>
      <c r="Q292" s="3">
        <v>84</v>
      </c>
      <c r="R292" s="3" t="s">
        <v>54</v>
      </c>
      <c r="S292" s="21"/>
      <c r="T292" s="21">
        <v>2009</v>
      </c>
      <c r="U292" s="21"/>
      <c r="V292" s="21"/>
      <c r="W292" s="21"/>
      <c r="X292" s="21"/>
      <c r="Y292" s="21"/>
      <c r="Z292" s="13" t="s">
        <v>81</v>
      </c>
      <c r="AA292" s="23">
        <v>0</v>
      </c>
      <c r="AB292" s="23"/>
      <c r="AC292" s="22"/>
      <c r="AD292" s="16">
        <f>IFERROR(VLOOKUP(B292,ERP!D:AA,20,0),VLOOKUP(AH292,ERP!D:AF,20,0))</f>
        <v>1</v>
      </c>
      <c r="AE292" s="16" t="str">
        <f>IFERROR(VLOOKUP(B292,ERP!D:AA,22,0),VLOOKUP(AH292,ERP!D:AF,22,0))</f>
        <v>02JE</v>
      </c>
      <c r="AF292" s="16">
        <f>IFERROR(VLOOKUP(B292,ERP!D:AA,24,0),VLOOKUP(AH292,ERP!D:AF,24,0))</f>
        <v>1</v>
      </c>
      <c r="AG292" s="16">
        <v>1020761832</v>
      </c>
      <c r="AH292" s="16">
        <f>IFERROR(VLOOKUP(AG292,ERP!A:D,4,0),"")</f>
        <v>181499</v>
      </c>
      <c r="AI292" s="17"/>
      <c r="AJ292" s="17"/>
      <c r="AK292" s="17"/>
    </row>
    <row r="293" spans="1:37" ht="15.75" customHeight="1" x14ac:dyDescent="0.2">
      <c r="A293" s="10" t="str">
        <f>IFERROR(IF(VLOOKUP(B293,ERP!D:D,1,0)=B293,"Rapproché","Non rapproché"),"Non rapproché")</f>
        <v>Rapproché</v>
      </c>
      <c r="B293" s="10">
        <f>IFERROR(VLOOKUP(F293,ERP!A:D,4,0),VLOOKUP(F293,ERP!B:D,3,0))</f>
        <v>181490</v>
      </c>
      <c r="C293" s="3">
        <v>75</v>
      </c>
      <c r="D293" s="3" t="s">
        <v>37</v>
      </c>
      <c r="E293" s="11">
        <v>75102</v>
      </c>
      <c r="F293" s="3">
        <v>1021536474</v>
      </c>
      <c r="G293" s="3" t="s">
        <v>80</v>
      </c>
      <c r="H293" s="3" t="s">
        <v>68</v>
      </c>
      <c r="J293" s="3">
        <v>1</v>
      </c>
      <c r="K293" s="3">
        <v>1002</v>
      </c>
      <c r="L293" s="3">
        <v>0</v>
      </c>
      <c r="M293" s="3" t="s">
        <v>40</v>
      </c>
      <c r="N293" s="3">
        <v>1</v>
      </c>
      <c r="O293" s="3" t="s">
        <v>73</v>
      </c>
      <c r="Q293" s="3">
        <v>84</v>
      </c>
      <c r="R293" s="3" t="s">
        <v>54</v>
      </c>
      <c r="S293" s="21"/>
      <c r="T293" s="21">
        <v>2009</v>
      </c>
      <c r="U293" s="21"/>
      <c r="V293" s="21"/>
      <c r="W293" s="21"/>
      <c r="X293" s="21"/>
      <c r="Y293" s="21"/>
      <c r="Z293" s="13" t="s">
        <v>81</v>
      </c>
      <c r="AA293" s="23">
        <v>0</v>
      </c>
      <c r="AB293" s="23"/>
      <c r="AC293" s="22"/>
      <c r="AD293" s="16">
        <f>IFERROR(VLOOKUP(B293,ERP!D:AA,20,0),VLOOKUP(AH293,ERP!D:AF,20,0))</f>
        <v>1</v>
      </c>
      <c r="AE293" s="16" t="str">
        <f>IFERROR(VLOOKUP(B293,ERP!D:AA,22,0),VLOOKUP(AH293,ERP!D:AF,22,0))</f>
        <v>02JE</v>
      </c>
      <c r="AF293" s="16">
        <f>IFERROR(VLOOKUP(B293,ERP!D:AA,24,0),VLOOKUP(AH293,ERP!D:AF,24,0))</f>
        <v>1</v>
      </c>
      <c r="AG293" s="16">
        <v>1020761816</v>
      </c>
      <c r="AH293" s="16">
        <f>IFERROR(VLOOKUP(AG293,ERP!A:D,4,0),"")</f>
        <v>181490</v>
      </c>
      <c r="AI293" s="17"/>
      <c r="AJ293" s="17"/>
      <c r="AK293" s="17"/>
    </row>
    <row r="294" spans="1:37" ht="15.75" customHeight="1" x14ac:dyDescent="0.2">
      <c r="A294" s="10" t="str">
        <f>IFERROR(IF(VLOOKUP(B294,ERP!D:D,1,0)=B294,"Rapproché","Non rapproché"),"Non rapproché")</f>
        <v>Rapproché</v>
      </c>
      <c r="B294" s="10">
        <f>IFERROR(VLOOKUP(F294,ERP!A:D,4,0),VLOOKUP(F294,ERP!B:D,3,0))</f>
        <v>181507</v>
      </c>
      <c r="C294" s="3">
        <v>75</v>
      </c>
      <c r="D294" s="3" t="s">
        <v>37</v>
      </c>
      <c r="E294" s="11">
        <v>75102</v>
      </c>
      <c r="F294" s="3">
        <v>1021540989</v>
      </c>
      <c r="G294" s="3" t="s">
        <v>80</v>
      </c>
      <c r="H294" s="3" t="s">
        <v>68</v>
      </c>
      <c r="J294" s="3">
        <v>0</v>
      </c>
      <c r="K294" s="3">
        <v>18002</v>
      </c>
      <c r="L294" s="3">
        <v>5</v>
      </c>
      <c r="M294" s="3" t="s">
        <v>40</v>
      </c>
      <c r="N294" s="3">
        <v>1</v>
      </c>
      <c r="O294" s="3" t="s">
        <v>73</v>
      </c>
      <c r="Q294" s="3">
        <v>84</v>
      </c>
      <c r="R294" s="3" t="s">
        <v>54</v>
      </c>
      <c r="S294" s="21"/>
      <c r="T294" s="21">
        <v>2009</v>
      </c>
      <c r="U294" s="21"/>
      <c r="V294" s="21"/>
      <c r="W294" s="21"/>
      <c r="X294" s="21"/>
      <c r="Y294" s="21"/>
      <c r="Z294" s="13" t="s">
        <v>81</v>
      </c>
      <c r="AA294" s="23">
        <v>0</v>
      </c>
      <c r="AB294" s="23"/>
      <c r="AC294" s="22"/>
      <c r="AD294" s="16">
        <f>IFERROR(VLOOKUP(B294,ERP!D:AA,20,0),VLOOKUP(AH294,ERP!D:AF,20,0))</f>
        <v>1</v>
      </c>
      <c r="AE294" s="16" t="str">
        <f>IFERROR(VLOOKUP(B294,ERP!D:AA,22,0),VLOOKUP(AH294,ERP!D:AF,22,0))</f>
        <v>02JE</v>
      </c>
      <c r="AF294" s="16">
        <f>IFERROR(VLOOKUP(B294,ERP!D:AA,24,0),VLOOKUP(AH294,ERP!D:AF,24,0))</f>
        <v>1</v>
      </c>
      <c r="AG294" s="16">
        <v>1020761840</v>
      </c>
      <c r="AH294" s="16">
        <f>IFERROR(VLOOKUP(AG294,ERP!A:D,4,0),"")</f>
        <v>181507</v>
      </c>
      <c r="AI294" s="17"/>
      <c r="AJ294" s="17"/>
      <c r="AK294" s="17"/>
    </row>
    <row r="295" spans="1:37" ht="15.75" customHeight="1" x14ac:dyDescent="0.2">
      <c r="A295" s="10" t="str">
        <f>IFERROR(IF(VLOOKUP(B295,ERP!D:D,1,0)=B295,"Rapproché","Non rapproché"),"Non rapproché")</f>
        <v>Rapproché</v>
      </c>
      <c r="B295" s="10">
        <f>IFERROR(VLOOKUP(F295,ERP!A:D,4,0),VLOOKUP(F295,ERP!B:D,3,0))</f>
        <v>181510</v>
      </c>
      <c r="C295" s="3">
        <v>75</v>
      </c>
      <c r="D295" s="3" t="s">
        <v>37</v>
      </c>
      <c r="E295" s="11">
        <v>75102</v>
      </c>
      <c r="F295" s="3">
        <v>1021549985</v>
      </c>
      <c r="G295" s="3" t="s">
        <v>80</v>
      </c>
      <c r="H295" s="3" t="s">
        <v>68</v>
      </c>
      <c r="J295" s="3">
        <v>0</v>
      </c>
      <c r="K295" s="3">
        <v>21002</v>
      </c>
      <c r="L295" s="3">
        <v>6</v>
      </c>
      <c r="M295" s="3" t="s">
        <v>40</v>
      </c>
      <c r="N295" s="3">
        <v>1</v>
      </c>
      <c r="O295" s="3" t="s">
        <v>73</v>
      </c>
      <c r="Q295" s="3">
        <v>84</v>
      </c>
      <c r="R295" s="3" t="s">
        <v>54</v>
      </c>
      <c r="S295" s="21"/>
      <c r="T295" s="21">
        <v>1910</v>
      </c>
      <c r="U295" s="21"/>
      <c r="V295" s="21"/>
      <c r="W295" s="21"/>
      <c r="X295" s="21"/>
      <c r="Y295" s="21"/>
      <c r="Z295" s="13" t="s">
        <v>81</v>
      </c>
      <c r="AA295" s="23">
        <v>0</v>
      </c>
      <c r="AB295" s="23"/>
      <c r="AC295" s="22"/>
      <c r="AD295" s="16">
        <f>IFERROR(VLOOKUP(B295,ERP!D:AA,20,0),VLOOKUP(AH295,ERP!D:AF,20,0))</f>
        <v>1</v>
      </c>
      <c r="AE295" s="16" t="str">
        <f>IFERROR(VLOOKUP(B295,ERP!D:AA,22,0),VLOOKUP(AH295,ERP!D:AF,22,0))</f>
        <v>02JE</v>
      </c>
      <c r="AF295" s="16">
        <f>IFERROR(VLOOKUP(B295,ERP!D:AA,24,0),VLOOKUP(AH295,ERP!D:AF,24,0))</f>
        <v>1</v>
      </c>
      <c r="AG295" s="16">
        <v>1020039392</v>
      </c>
      <c r="AH295" s="16">
        <f>IFERROR(VLOOKUP(AG295,ERP!A:D,4,0),"")</f>
        <v>181510</v>
      </c>
      <c r="AI295" s="17"/>
      <c r="AJ295" s="17"/>
      <c r="AK295" s="17"/>
    </row>
    <row r="296" spans="1:37" ht="15.75" customHeight="1" x14ac:dyDescent="0.2">
      <c r="A296" s="10" t="str">
        <f>IFERROR(IF(VLOOKUP(B296,ERP!D:D,1,0)=B296,"Rapproché","Non rapproché"),"Non rapproché")</f>
        <v>Rapproché</v>
      </c>
      <c r="B296" s="10">
        <f>IFERROR(VLOOKUP(F296,ERP!A:D,4,0),VLOOKUP(F296,ERP!B:D,3,0))</f>
        <v>181511</v>
      </c>
      <c r="C296" s="3">
        <v>75</v>
      </c>
      <c r="D296" s="3" t="s">
        <v>37</v>
      </c>
      <c r="E296" s="11">
        <v>75102</v>
      </c>
      <c r="F296" s="3">
        <v>1021683558</v>
      </c>
      <c r="G296" s="3" t="s">
        <v>80</v>
      </c>
      <c r="H296" s="3" t="s">
        <v>68</v>
      </c>
      <c r="J296" s="3">
        <v>0</v>
      </c>
      <c r="K296" s="3">
        <v>22002</v>
      </c>
      <c r="L296" s="3">
        <v>6</v>
      </c>
      <c r="M296" s="3" t="s">
        <v>40</v>
      </c>
      <c r="N296" s="3">
        <v>1</v>
      </c>
      <c r="O296" s="3" t="s">
        <v>73</v>
      </c>
      <c r="Q296" s="3">
        <v>84</v>
      </c>
      <c r="R296" s="3" t="s">
        <v>54</v>
      </c>
      <c r="S296" s="21"/>
      <c r="T296" s="21">
        <v>2009</v>
      </c>
      <c r="U296" s="21"/>
      <c r="V296" s="21"/>
      <c r="W296" s="21"/>
      <c r="X296" s="21"/>
      <c r="Y296" s="21"/>
      <c r="Z296" s="13" t="s">
        <v>81</v>
      </c>
      <c r="AA296" s="23">
        <v>0</v>
      </c>
      <c r="AB296" s="23"/>
      <c r="AC296" s="22"/>
      <c r="AD296" s="16">
        <f>IFERROR(VLOOKUP(B296,ERP!D:AA,20,0),VLOOKUP(AH296,ERP!D:AF,20,0))</f>
        <v>1</v>
      </c>
      <c r="AE296" s="16" t="str">
        <f>IFERROR(VLOOKUP(B296,ERP!D:AA,22,0),VLOOKUP(AH296,ERP!D:AF,22,0))</f>
        <v>02JE</v>
      </c>
      <c r="AF296" s="16">
        <f>IFERROR(VLOOKUP(B296,ERP!D:AA,24,0),VLOOKUP(AH296,ERP!D:AF,24,0))</f>
        <v>1</v>
      </c>
      <c r="AG296" s="16">
        <v>1020761842</v>
      </c>
      <c r="AH296" s="16">
        <f>IFERROR(VLOOKUP(AG296,ERP!A:D,4,0),"")</f>
        <v>181511</v>
      </c>
      <c r="AI296" s="17"/>
      <c r="AJ296" s="17"/>
      <c r="AK296" s="17"/>
    </row>
    <row r="297" spans="1:37" ht="15.75" customHeight="1" x14ac:dyDescent="0.2">
      <c r="A297" s="10" t="str">
        <f>IFERROR(IF(VLOOKUP(B297,ERP!D:D,1,0)=B297,"Rapproché","Non rapproché"),"Non rapproché")</f>
        <v>Rapproché</v>
      </c>
      <c r="B297" s="10">
        <f>IFERROR(VLOOKUP(F297,ERP!A:D,4,0),VLOOKUP(F297,ERP!B:D,3,0))</f>
        <v>181500</v>
      </c>
      <c r="C297" s="3">
        <v>75</v>
      </c>
      <c r="D297" s="3" t="s">
        <v>37</v>
      </c>
      <c r="E297" s="11">
        <v>75102</v>
      </c>
      <c r="F297" s="3">
        <v>1021730302</v>
      </c>
      <c r="G297" s="3" t="s">
        <v>80</v>
      </c>
      <c r="H297" s="3" t="s">
        <v>68</v>
      </c>
      <c r="J297" s="3">
        <v>0</v>
      </c>
      <c r="K297" s="3">
        <v>11002</v>
      </c>
      <c r="L297" s="3">
        <v>4</v>
      </c>
      <c r="M297" s="3" t="s">
        <v>40</v>
      </c>
      <c r="N297" s="3">
        <v>1</v>
      </c>
      <c r="O297" s="3" t="s">
        <v>73</v>
      </c>
      <c r="Q297" s="3">
        <v>84</v>
      </c>
      <c r="R297" s="3" t="s">
        <v>54</v>
      </c>
      <c r="S297" s="21"/>
      <c r="T297" s="21">
        <v>1910</v>
      </c>
      <c r="U297" s="21"/>
      <c r="V297" s="21"/>
      <c r="W297" s="21"/>
      <c r="X297" s="21"/>
      <c r="Y297" s="21"/>
      <c r="Z297" s="13" t="s">
        <v>81</v>
      </c>
      <c r="AA297" s="23">
        <v>0</v>
      </c>
      <c r="AB297" s="23"/>
      <c r="AC297" s="22"/>
      <c r="AD297" s="16">
        <f>IFERROR(VLOOKUP(B297,ERP!D:AA,20,0),VLOOKUP(AH297,ERP!D:AF,20,0))</f>
        <v>1</v>
      </c>
      <c r="AE297" s="16" t="str">
        <f>IFERROR(VLOOKUP(B297,ERP!D:AA,22,0),VLOOKUP(AH297,ERP!D:AF,22,0))</f>
        <v>02JE</v>
      </c>
      <c r="AF297" s="16">
        <f>IFERROR(VLOOKUP(B297,ERP!D:AA,24,0),VLOOKUP(AH297,ERP!D:AF,24,0))</f>
        <v>1</v>
      </c>
      <c r="AG297" s="16">
        <v>1020039382</v>
      </c>
      <c r="AH297" s="16">
        <f>IFERROR(VLOOKUP(AG297,ERP!A:D,4,0),"")</f>
        <v>181500</v>
      </c>
      <c r="AI297" s="17"/>
      <c r="AJ297" s="17"/>
      <c r="AK297" s="17"/>
    </row>
    <row r="298" spans="1:37" ht="15.75" customHeight="1" x14ac:dyDescent="0.2">
      <c r="A298" s="10" t="str">
        <f>IFERROR(IF(VLOOKUP(B298,ERP!D:D,1,0)=B298,"Rapproché","Non rapproché"),"Non rapproché")</f>
        <v>Rapproché</v>
      </c>
      <c r="B298" s="10">
        <f>IFERROR(VLOOKUP(F298,ERP!A:D,4,0),VLOOKUP(F298,ERP!B:D,3,0))</f>
        <v>181502</v>
      </c>
      <c r="C298" s="3">
        <v>75</v>
      </c>
      <c r="D298" s="3" t="s">
        <v>37</v>
      </c>
      <c r="E298" s="11">
        <v>75102</v>
      </c>
      <c r="F298" s="3">
        <v>1021782967</v>
      </c>
      <c r="G298" s="3" t="s">
        <v>80</v>
      </c>
      <c r="H298" s="3" t="s">
        <v>68</v>
      </c>
      <c r="J298" s="3">
        <v>0</v>
      </c>
      <c r="K298" s="3">
        <v>13002</v>
      </c>
      <c r="L298" s="3">
        <v>4</v>
      </c>
      <c r="M298" s="3" t="s">
        <v>40</v>
      </c>
      <c r="N298" s="3">
        <v>1</v>
      </c>
      <c r="O298" s="3" t="s">
        <v>73</v>
      </c>
      <c r="Q298" s="3">
        <v>84</v>
      </c>
      <c r="R298" s="3" t="s">
        <v>54</v>
      </c>
      <c r="S298" s="21"/>
      <c r="T298" s="21">
        <v>2009</v>
      </c>
      <c r="U298" s="21"/>
      <c r="V298" s="21"/>
      <c r="W298" s="21"/>
      <c r="X298" s="21"/>
      <c r="Y298" s="21"/>
      <c r="Z298" s="13" t="s">
        <v>81</v>
      </c>
      <c r="AA298" s="23">
        <v>0</v>
      </c>
      <c r="AB298" s="23"/>
      <c r="AC298" s="22"/>
      <c r="AD298" s="16">
        <f>IFERROR(VLOOKUP(B298,ERP!D:AA,20,0),VLOOKUP(AH298,ERP!D:AF,20,0))</f>
        <v>1</v>
      </c>
      <c r="AE298" s="16" t="str">
        <f>IFERROR(VLOOKUP(B298,ERP!D:AA,22,0),VLOOKUP(AH298,ERP!D:AF,22,0))</f>
        <v>02JE</v>
      </c>
      <c r="AF298" s="16">
        <f>IFERROR(VLOOKUP(B298,ERP!D:AA,24,0),VLOOKUP(AH298,ERP!D:AF,24,0))</f>
        <v>1</v>
      </c>
      <c r="AG298" s="16">
        <v>1020761834</v>
      </c>
      <c r="AH298" s="16">
        <f>IFERROR(VLOOKUP(AG298,ERP!A:D,4,0),"")</f>
        <v>181502</v>
      </c>
      <c r="AI298" s="17"/>
      <c r="AJ298" s="17"/>
      <c r="AK298" s="17"/>
    </row>
    <row r="299" spans="1:37" ht="15.75" customHeight="1" x14ac:dyDescent="0.2">
      <c r="A299" s="10" t="str">
        <f>IFERROR(IF(VLOOKUP(B299,ERP!D:D,1,0)=B299,"Rapproché","Non rapproché"),"Non rapproché")</f>
        <v>Rapproché</v>
      </c>
      <c r="B299" s="10">
        <f>IFERROR(VLOOKUP(F299,ERP!A:D,4,0),VLOOKUP(F299,ERP!B:D,3,0))</f>
        <v>181509</v>
      </c>
      <c r="C299" s="3">
        <v>75</v>
      </c>
      <c r="D299" s="3" t="s">
        <v>37</v>
      </c>
      <c r="E299" s="11">
        <v>75102</v>
      </c>
      <c r="F299" s="3">
        <v>1021803822</v>
      </c>
      <c r="G299" s="3" t="s">
        <v>80</v>
      </c>
      <c r="H299" s="3" t="s">
        <v>68</v>
      </c>
      <c r="J299" s="3">
        <v>0</v>
      </c>
      <c r="K299" s="3">
        <v>20002</v>
      </c>
      <c r="L299" s="3">
        <v>6</v>
      </c>
      <c r="M299" s="3" t="s">
        <v>40</v>
      </c>
      <c r="N299" s="3">
        <v>1</v>
      </c>
      <c r="O299" s="3" t="s">
        <v>73</v>
      </c>
      <c r="Q299" s="3">
        <v>84</v>
      </c>
      <c r="R299" s="3" t="s">
        <v>54</v>
      </c>
      <c r="S299" s="21"/>
      <c r="T299" s="21">
        <v>1910</v>
      </c>
      <c r="U299" s="21"/>
      <c r="V299" s="21"/>
      <c r="W299" s="21"/>
      <c r="X299" s="21"/>
      <c r="Y299" s="21"/>
      <c r="Z299" s="13" t="s">
        <v>81</v>
      </c>
      <c r="AA299" s="23">
        <v>0</v>
      </c>
      <c r="AB299" s="23"/>
      <c r="AC299" s="22"/>
      <c r="AD299" s="16">
        <f>IFERROR(VLOOKUP(B299,ERP!D:AA,20,0),VLOOKUP(AH299,ERP!D:AF,20,0))</f>
        <v>1</v>
      </c>
      <c r="AE299" s="16" t="str">
        <f>IFERROR(VLOOKUP(B299,ERP!D:AA,22,0),VLOOKUP(AH299,ERP!D:AF,22,0))</f>
        <v>02JE</v>
      </c>
      <c r="AF299" s="16">
        <f>IFERROR(VLOOKUP(B299,ERP!D:AA,24,0),VLOOKUP(AH299,ERP!D:AF,24,0))</f>
        <v>1</v>
      </c>
      <c r="AG299" s="16">
        <v>1020039391</v>
      </c>
      <c r="AH299" s="16">
        <f>IFERROR(VLOOKUP(AG299,ERP!A:D,4,0),"")</f>
        <v>181509</v>
      </c>
      <c r="AI299" s="17"/>
      <c r="AJ299" s="17"/>
      <c r="AK299" s="17"/>
    </row>
    <row r="300" spans="1:37" ht="15.75" customHeight="1" x14ac:dyDescent="0.2">
      <c r="A300" s="10" t="str">
        <f>IFERROR(IF(VLOOKUP(B300,ERP!D:D,1,0)=B300,"Rapproché","Non rapproché"),"Non rapproché")</f>
        <v>Rapproché</v>
      </c>
      <c r="B300" s="10">
        <f>IFERROR(VLOOKUP(F300,ERP!A:D,4,0),VLOOKUP(F300,ERP!B:D,3,0))</f>
        <v>181498</v>
      </c>
      <c r="C300" s="3">
        <v>75</v>
      </c>
      <c r="D300" s="3" t="s">
        <v>37</v>
      </c>
      <c r="E300" s="11">
        <v>75102</v>
      </c>
      <c r="F300" s="3">
        <v>1021817726</v>
      </c>
      <c r="G300" s="3" t="s">
        <v>80</v>
      </c>
      <c r="H300" s="3" t="s">
        <v>68</v>
      </c>
      <c r="J300" s="3">
        <v>0</v>
      </c>
      <c r="K300" s="3">
        <v>9002</v>
      </c>
      <c r="L300" s="3">
        <v>3</v>
      </c>
      <c r="M300" s="3" t="s">
        <v>40</v>
      </c>
      <c r="N300" s="3">
        <v>1</v>
      </c>
      <c r="O300" s="3" t="s">
        <v>73</v>
      </c>
      <c r="Q300" s="3">
        <v>84</v>
      </c>
      <c r="R300" s="3" t="s">
        <v>54</v>
      </c>
      <c r="S300" s="21"/>
      <c r="T300" s="21">
        <v>2009</v>
      </c>
      <c r="U300" s="21"/>
      <c r="V300" s="21"/>
      <c r="W300" s="21"/>
      <c r="X300" s="21"/>
      <c r="Y300" s="21"/>
      <c r="Z300" s="13" t="s">
        <v>81</v>
      </c>
      <c r="AA300" s="23">
        <v>0</v>
      </c>
      <c r="AB300" s="23"/>
      <c r="AC300" s="22"/>
      <c r="AD300" s="16">
        <f>IFERROR(VLOOKUP(B300,ERP!D:AA,20,0),VLOOKUP(AH300,ERP!D:AF,20,0))</f>
        <v>1</v>
      </c>
      <c r="AE300" s="16" t="str">
        <f>IFERROR(VLOOKUP(B300,ERP!D:AA,22,0),VLOOKUP(AH300,ERP!D:AF,22,0))</f>
        <v>02JE</v>
      </c>
      <c r="AF300" s="16">
        <f>IFERROR(VLOOKUP(B300,ERP!D:AA,24,0),VLOOKUP(AH300,ERP!D:AF,24,0))</f>
        <v>1</v>
      </c>
      <c r="AG300" s="16">
        <v>1020761830</v>
      </c>
      <c r="AH300" s="16">
        <f>IFERROR(VLOOKUP(AG300,ERP!A:D,4,0),"")</f>
        <v>181498</v>
      </c>
      <c r="AI300" s="17"/>
      <c r="AJ300" s="17"/>
      <c r="AK300" s="17"/>
    </row>
    <row r="301" spans="1:37" ht="15.75" customHeight="1" x14ac:dyDescent="0.2">
      <c r="A301" s="10" t="str">
        <f>IFERROR(IF(VLOOKUP(B301,ERP!D:D,1,0)=B301,"Rapproché","Non rapproché"),"Non rapproché")</f>
        <v>Rapproché</v>
      </c>
      <c r="B301" s="10">
        <f>IFERROR(VLOOKUP(F301,ERP!A:D,4,0),VLOOKUP(F301,ERP!B:D,3,0))</f>
        <v>181504</v>
      </c>
      <c r="C301" s="3">
        <v>75</v>
      </c>
      <c r="D301" s="3" t="s">
        <v>37</v>
      </c>
      <c r="E301" s="11">
        <v>75102</v>
      </c>
      <c r="F301" s="3">
        <v>1021820546</v>
      </c>
      <c r="G301" s="3" t="s">
        <v>80</v>
      </c>
      <c r="H301" s="3" t="s">
        <v>68</v>
      </c>
      <c r="J301" s="3">
        <v>2</v>
      </c>
      <c r="K301" s="3">
        <v>15002</v>
      </c>
      <c r="L301" s="3">
        <v>5</v>
      </c>
      <c r="M301" s="3" t="s">
        <v>40</v>
      </c>
      <c r="N301" s="3">
        <v>1</v>
      </c>
      <c r="O301" s="3" t="s">
        <v>73</v>
      </c>
      <c r="Q301" s="3">
        <v>84</v>
      </c>
      <c r="R301" s="3" t="s">
        <v>54</v>
      </c>
      <c r="S301" s="21"/>
      <c r="T301" s="21">
        <v>1910</v>
      </c>
      <c r="U301" s="21"/>
      <c r="V301" s="21"/>
      <c r="W301" s="21"/>
      <c r="X301" s="21"/>
      <c r="Y301" s="21"/>
      <c r="Z301" s="13" t="s">
        <v>81</v>
      </c>
      <c r="AA301" s="23">
        <v>0</v>
      </c>
      <c r="AB301" s="23"/>
      <c r="AC301" s="22"/>
      <c r="AD301" s="16">
        <f>IFERROR(VLOOKUP(B301,ERP!D:AA,20,0),VLOOKUP(AH301,ERP!D:AF,20,0))</f>
        <v>1</v>
      </c>
      <c r="AE301" s="16" t="str">
        <f>IFERROR(VLOOKUP(B301,ERP!D:AA,22,0),VLOOKUP(AH301,ERP!D:AF,22,0))</f>
        <v>02JE</v>
      </c>
      <c r="AF301" s="16">
        <f>IFERROR(VLOOKUP(B301,ERP!D:AA,24,0),VLOOKUP(AH301,ERP!D:AF,24,0))</f>
        <v>1</v>
      </c>
      <c r="AG301" s="16">
        <v>1020039386</v>
      </c>
      <c r="AH301" s="16">
        <f>IFERROR(VLOOKUP(AG301,ERP!A:D,4,0),"")</f>
        <v>181504</v>
      </c>
      <c r="AI301" s="17"/>
      <c r="AJ301" s="17"/>
      <c r="AK301" s="17"/>
    </row>
    <row r="302" spans="1:37" ht="15.75" customHeight="1" x14ac:dyDescent="0.2">
      <c r="A302" s="10" t="str">
        <f>IFERROR(IF(VLOOKUP(B302,ERP!D:D,1,0)=B302,"Rapproché","Non rapproché"),"Non rapproché")</f>
        <v>Rapproché</v>
      </c>
      <c r="B302" s="10">
        <f>IFERROR(VLOOKUP(F302,ERP!A:D,4,0),VLOOKUP(F302,ERP!B:D,3,0))</f>
        <v>145913</v>
      </c>
      <c r="C302" s="3">
        <v>75</v>
      </c>
      <c r="D302" s="3" t="s">
        <v>37</v>
      </c>
      <c r="E302" s="11">
        <v>75102</v>
      </c>
      <c r="F302" s="3">
        <v>1020377262</v>
      </c>
      <c r="G302" s="3" t="s">
        <v>82</v>
      </c>
      <c r="H302" s="3" t="s">
        <v>45</v>
      </c>
      <c r="I302" s="3">
        <v>88</v>
      </c>
      <c r="J302" s="3">
        <v>134</v>
      </c>
      <c r="K302" s="3">
        <v>2</v>
      </c>
      <c r="L302" s="3">
        <v>2</v>
      </c>
      <c r="M302" s="3" t="s">
        <v>40</v>
      </c>
      <c r="N302" s="3">
        <v>1</v>
      </c>
      <c r="O302" s="3" t="s">
        <v>73</v>
      </c>
      <c r="Q302" s="3">
        <v>20</v>
      </c>
      <c r="S302" s="12"/>
      <c r="T302" s="12">
        <v>1890</v>
      </c>
      <c r="U302" s="12"/>
      <c r="V302" s="12"/>
      <c r="W302" s="12"/>
      <c r="X302" s="12"/>
      <c r="Y302" s="12"/>
      <c r="Z302" s="13" t="s">
        <v>49</v>
      </c>
      <c r="AA302" s="18">
        <v>300.86</v>
      </c>
      <c r="AB302" s="18"/>
      <c r="AC302" s="15"/>
      <c r="AD302" s="16">
        <f>IFERROR(VLOOKUP(B302,ERP!D:AA,20,0),VLOOKUP(AH302,ERP!D:AF,20,0))</f>
        <v>1</v>
      </c>
      <c r="AE302" s="16" t="str">
        <f>IFERROR(VLOOKUP(B302,ERP!D:AA,22,0),VLOOKUP(AH302,ERP!D:AF,22,0))</f>
        <v>02UZ</v>
      </c>
      <c r="AF302" s="16">
        <f>IFERROR(VLOOKUP(B302,ERP!D:AA,24,0),VLOOKUP(AH302,ERP!D:AF,24,0))</f>
        <v>1</v>
      </c>
      <c r="AG302" s="16" t="s">
        <v>44</v>
      </c>
      <c r="AH302" s="16" t="str">
        <f>IFERROR(VLOOKUP(AG302,ERP!A:D,4,0),"")</f>
        <v/>
      </c>
      <c r="AI302" s="17"/>
      <c r="AJ302" s="17"/>
      <c r="AK302" s="17"/>
    </row>
    <row r="303" spans="1:37" ht="15.75" customHeight="1" x14ac:dyDescent="0.2">
      <c r="A303" s="10" t="str">
        <f>IFERROR(IF(VLOOKUP(B303,ERP!D:D,1,0)=B303,"Rapproché","Non rapproché"),"Non rapproché")</f>
        <v>Rapproché</v>
      </c>
      <c r="B303" s="10">
        <f>IFERROR(VLOOKUP(F303,ERP!A:D,4,0),VLOOKUP(F303,ERP!B:D,3,0))</f>
        <v>145914</v>
      </c>
      <c r="C303" s="3">
        <v>75</v>
      </c>
      <c r="D303" s="3" t="s">
        <v>37</v>
      </c>
      <c r="E303" s="11">
        <v>75102</v>
      </c>
      <c r="F303" s="3">
        <v>1020377264</v>
      </c>
      <c r="G303" s="3" t="s">
        <v>82</v>
      </c>
      <c r="H303" s="3" t="s">
        <v>45</v>
      </c>
      <c r="I303" s="3">
        <v>55</v>
      </c>
      <c r="J303" s="3">
        <v>101</v>
      </c>
      <c r="K303" s="3">
        <v>3</v>
      </c>
      <c r="L303" s="3">
        <v>3</v>
      </c>
      <c r="M303" s="3" t="s">
        <v>40</v>
      </c>
      <c r="N303" s="3">
        <v>1</v>
      </c>
      <c r="O303" s="3" t="s">
        <v>73</v>
      </c>
      <c r="Q303" s="3">
        <v>20</v>
      </c>
      <c r="S303" s="12"/>
      <c r="T303" s="12">
        <v>1890</v>
      </c>
      <c r="U303" s="12"/>
      <c r="V303" s="12"/>
      <c r="W303" s="12"/>
      <c r="X303" s="12"/>
      <c r="Y303" s="12"/>
      <c r="Z303" s="13" t="s">
        <v>49</v>
      </c>
      <c r="AA303" s="18">
        <v>226.84</v>
      </c>
      <c r="AB303" s="18"/>
      <c r="AC303" s="15"/>
      <c r="AD303" s="16">
        <f>IFERROR(VLOOKUP(B303,ERP!D:AA,20,0),VLOOKUP(AH303,ERP!D:AF,20,0))</f>
        <v>1</v>
      </c>
      <c r="AE303" s="16" t="str">
        <f>IFERROR(VLOOKUP(B303,ERP!D:AA,22,0),VLOOKUP(AH303,ERP!D:AF,22,0))</f>
        <v>02UZ</v>
      </c>
      <c r="AF303" s="16">
        <f>IFERROR(VLOOKUP(B303,ERP!D:AA,24,0),VLOOKUP(AH303,ERP!D:AF,24,0))</f>
        <v>1</v>
      </c>
      <c r="AG303" s="16" t="s">
        <v>44</v>
      </c>
      <c r="AH303" s="16" t="str">
        <f>IFERROR(VLOOKUP(AG303,ERP!A:D,4,0),"")</f>
        <v/>
      </c>
      <c r="AI303" s="17"/>
      <c r="AJ303" s="17"/>
      <c r="AK303" s="17"/>
    </row>
    <row r="304" spans="1:37" ht="15.75" customHeight="1" x14ac:dyDescent="0.2">
      <c r="A304" s="10" t="str">
        <f>IFERROR(IF(VLOOKUP(B304,ERP!D:D,1,0)=B304,"Rapproché","Non rapproché"),"Non rapproché")</f>
        <v>Rapproché</v>
      </c>
      <c r="B304" s="10">
        <f>IFERROR(VLOOKUP(F304,ERP!A:D,4,0),VLOOKUP(F304,ERP!B:D,3,0))</f>
        <v>145915</v>
      </c>
      <c r="C304" s="3">
        <v>75</v>
      </c>
      <c r="D304" s="3" t="s">
        <v>37</v>
      </c>
      <c r="E304" s="11">
        <v>75102</v>
      </c>
      <c r="F304" s="3">
        <v>1020377265</v>
      </c>
      <c r="G304" s="3" t="s">
        <v>82</v>
      </c>
      <c r="H304" s="3" t="s">
        <v>45</v>
      </c>
      <c r="I304" s="3">
        <v>33</v>
      </c>
      <c r="J304" s="3">
        <v>75</v>
      </c>
      <c r="K304" s="3">
        <v>4</v>
      </c>
      <c r="L304" s="3">
        <v>3</v>
      </c>
      <c r="M304" s="3" t="s">
        <v>40</v>
      </c>
      <c r="N304" s="3">
        <v>1</v>
      </c>
      <c r="O304" s="3" t="s">
        <v>73</v>
      </c>
      <c r="Q304" s="3">
        <v>20</v>
      </c>
      <c r="S304" s="12"/>
      <c r="T304" s="12">
        <v>1890</v>
      </c>
      <c r="U304" s="12"/>
      <c r="V304" s="12"/>
      <c r="W304" s="12"/>
      <c r="X304" s="12"/>
      <c r="Y304" s="12"/>
      <c r="Z304" s="13" t="s">
        <v>49</v>
      </c>
      <c r="AA304" s="18">
        <v>168.59</v>
      </c>
      <c r="AB304" s="18"/>
      <c r="AC304" s="15"/>
      <c r="AD304" s="16">
        <f>IFERROR(VLOOKUP(B304,ERP!D:AA,20,0),VLOOKUP(AH304,ERP!D:AF,20,0))</f>
        <v>1</v>
      </c>
      <c r="AE304" s="16" t="str">
        <f>IFERROR(VLOOKUP(B304,ERP!D:AA,22,0),VLOOKUP(AH304,ERP!D:AF,22,0))</f>
        <v>02UZ</v>
      </c>
      <c r="AF304" s="16">
        <f>IFERROR(VLOOKUP(B304,ERP!D:AA,24,0),VLOOKUP(AH304,ERP!D:AF,24,0))</f>
        <v>1</v>
      </c>
      <c r="AG304" s="16" t="s">
        <v>44</v>
      </c>
      <c r="AH304" s="16" t="str">
        <f>IFERROR(VLOOKUP(AG304,ERP!A:D,4,0),"")</f>
        <v/>
      </c>
      <c r="AI304" s="17"/>
      <c r="AJ304" s="17"/>
      <c r="AK304" s="17"/>
    </row>
    <row r="305" spans="1:37" ht="15.75" customHeight="1" x14ac:dyDescent="0.2">
      <c r="A305" s="10" t="str">
        <f>IFERROR(IF(VLOOKUP(B305,ERP!D:D,1,0)=B305,"Rapproché","Non rapproché"),"Non rapproché")</f>
        <v>Rapproché</v>
      </c>
      <c r="B305" s="10">
        <f>IFERROR(VLOOKUP(F305,ERP!A:D,4,0),VLOOKUP(F305,ERP!B:D,3,0))</f>
        <v>145917</v>
      </c>
      <c r="C305" s="3">
        <v>75</v>
      </c>
      <c r="D305" s="3" t="s">
        <v>37</v>
      </c>
      <c r="E305" s="11">
        <v>75102</v>
      </c>
      <c r="F305" s="3">
        <v>1020377266</v>
      </c>
      <c r="G305" s="3" t="s">
        <v>82</v>
      </c>
      <c r="H305" s="3" t="s">
        <v>45</v>
      </c>
      <c r="I305" s="3">
        <v>33</v>
      </c>
      <c r="J305" s="3">
        <v>75</v>
      </c>
      <c r="K305" s="3">
        <v>6</v>
      </c>
      <c r="L305" s="3">
        <v>4</v>
      </c>
      <c r="M305" s="3" t="s">
        <v>40</v>
      </c>
      <c r="N305" s="3">
        <v>1</v>
      </c>
      <c r="O305" s="3" t="s">
        <v>73</v>
      </c>
      <c r="Q305" s="3">
        <v>20</v>
      </c>
      <c r="S305" s="12"/>
      <c r="T305" s="12">
        <v>1890</v>
      </c>
      <c r="U305" s="12"/>
      <c r="V305" s="12"/>
      <c r="W305" s="12"/>
      <c r="X305" s="12"/>
      <c r="Y305" s="12"/>
      <c r="Z305" s="13" t="s">
        <v>49</v>
      </c>
      <c r="AA305" s="18">
        <v>168.59</v>
      </c>
      <c r="AB305" s="18"/>
      <c r="AC305" s="15"/>
      <c r="AD305" s="16">
        <f>IFERROR(VLOOKUP(B305,ERP!D:AA,20,0),VLOOKUP(AH305,ERP!D:AF,20,0))</f>
        <v>1</v>
      </c>
      <c r="AE305" s="16" t="str">
        <f>IFERROR(VLOOKUP(B305,ERP!D:AA,22,0),VLOOKUP(AH305,ERP!D:AF,22,0))</f>
        <v>02UZ</v>
      </c>
      <c r="AF305" s="16">
        <f>IFERROR(VLOOKUP(B305,ERP!D:AA,24,0),VLOOKUP(AH305,ERP!D:AF,24,0))</f>
        <v>1</v>
      </c>
      <c r="AG305" s="16" t="s">
        <v>44</v>
      </c>
      <c r="AH305" s="16" t="str">
        <f>IFERROR(VLOOKUP(AG305,ERP!A:D,4,0),"")</f>
        <v/>
      </c>
      <c r="AI305" s="17"/>
      <c r="AJ305" s="17"/>
      <c r="AK305" s="17"/>
    </row>
    <row r="306" spans="1:37" ht="15.75" customHeight="1" x14ac:dyDescent="0.2">
      <c r="A306" s="10" t="str">
        <f>IFERROR(IF(VLOOKUP(B306,ERP!D:D,1,0)=B306,"Rapproché","Non rapproché"),"Non rapproché")</f>
        <v>Rapproché</v>
      </c>
      <c r="B306" s="10">
        <f>IFERROR(VLOOKUP(F306,ERP!A:D,4,0),VLOOKUP(F306,ERP!B:D,3,0))</f>
        <v>145916</v>
      </c>
      <c r="C306" s="3">
        <v>75</v>
      </c>
      <c r="D306" s="3" t="s">
        <v>37</v>
      </c>
      <c r="E306" s="11">
        <v>75102</v>
      </c>
      <c r="F306" s="3">
        <v>1020377267</v>
      </c>
      <c r="G306" s="3" t="s">
        <v>82</v>
      </c>
      <c r="H306" s="3" t="s">
        <v>45</v>
      </c>
      <c r="I306" s="3">
        <v>55</v>
      </c>
      <c r="J306" s="3">
        <v>102</v>
      </c>
      <c r="K306" s="3">
        <v>5</v>
      </c>
      <c r="L306" s="3">
        <v>4</v>
      </c>
      <c r="M306" s="3" t="s">
        <v>40</v>
      </c>
      <c r="N306" s="3">
        <v>1</v>
      </c>
      <c r="O306" s="3" t="s">
        <v>73</v>
      </c>
      <c r="Q306" s="3">
        <v>20</v>
      </c>
      <c r="S306" s="12"/>
      <c r="T306" s="12">
        <v>1890</v>
      </c>
      <c r="U306" s="12"/>
      <c r="V306" s="12"/>
      <c r="W306" s="12"/>
      <c r="X306" s="12"/>
      <c r="Y306" s="12"/>
      <c r="Z306" s="13" t="s">
        <v>49</v>
      </c>
      <c r="AA306" s="18">
        <v>229.26</v>
      </c>
      <c r="AB306" s="18"/>
      <c r="AC306" s="15"/>
      <c r="AD306" s="16">
        <f>IFERROR(VLOOKUP(B306,ERP!D:AA,20,0),VLOOKUP(AH306,ERP!D:AF,20,0))</f>
        <v>1</v>
      </c>
      <c r="AE306" s="16" t="str">
        <f>IFERROR(VLOOKUP(B306,ERP!D:AA,22,0),VLOOKUP(AH306,ERP!D:AF,22,0))</f>
        <v>02UZ</v>
      </c>
      <c r="AF306" s="16">
        <f>IFERROR(VLOOKUP(B306,ERP!D:AA,24,0),VLOOKUP(AH306,ERP!D:AF,24,0))</f>
        <v>1</v>
      </c>
      <c r="AG306" s="16" t="s">
        <v>44</v>
      </c>
      <c r="AH306" s="16" t="str">
        <f>IFERROR(VLOOKUP(AG306,ERP!A:D,4,0),"")</f>
        <v/>
      </c>
      <c r="AI306" s="17"/>
      <c r="AJ306" s="17"/>
      <c r="AK306" s="17"/>
    </row>
    <row r="307" spans="1:37" ht="15.75" customHeight="1" x14ac:dyDescent="0.2">
      <c r="A307" s="10" t="str">
        <f>IFERROR(IF(VLOOKUP(B307,ERP!D:D,1,0)=B307,"Rapproché","Non rapproché"),"Non rapproché")</f>
        <v>Rapproché</v>
      </c>
      <c r="B307" s="10">
        <f>IFERROR(VLOOKUP(F307,ERP!A:D,4,0),VLOOKUP(F307,ERP!B:D,3,0))</f>
        <v>145918</v>
      </c>
      <c r="C307" s="3">
        <v>75</v>
      </c>
      <c r="D307" s="3" t="s">
        <v>37</v>
      </c>
      <c r="E307" s="11">
        <v>75102</v>
      </c>
      <c r="F307" s="3">
        <v>1020377268</v>
      </c>
      <c r="G307" s="3" t="s">
        <v>82</v>
      </c>
      <c r="H307" s="3" t="s">
        <v>45</v>
      </c>
      <c r="I307" s="3">
        <v>67</v>
      </c>
      <c r="J307" s="3">
        <v>129</v>
      </c>
      <c r="K307" s="3">
        <v>7</v>
      </c>
      <c r="L307" s="3">
        <v>5</v>
      </c>
      <c r="M307" s="3" t="s">
        <v>40</v>
      </c>
      <c r="N307" s="3">
        <v>1</v>
      </c>
      <c r="O307" s="3" t="s">
        <v>73</v>
      </c>
      <c r="Q307" s="3">
        <v>20</v>
      </c>
      <c r="S307" s="12"/>
      <c r="T307" s="12">
        <v>1890</v>
      </c>
      <c r="U307" s="12"/>
      <c r="V307" s="12"/>
      <c r="W307" s="12"/>
      <c r="X307" s="12"/>
      <c r="Y307" s="12"/>
      <c r="Z307" s="13" t="s">
        <v>49</v>
      </c>
      <c r="AA307" s="18">
        <v>289.62</v>
      </c>
      <c r="AB307" s="18"/>
      <c r="AC307" s="15"/>
      <c r="AD307" s="16">
        <f>IFERROR(VLOOKUP(B307,ERP!D:AA,20,0),VLOOKUP(AH307,ERP!D:AF,20,0))</f>
        <v>1</v>
      </c>
      <c r="AE307" s="16" t="str">
        <f>IFERROR(VLOOKUP(B307,ERP!D:AA,22,0),VLOOKUP(AH307,ERP!D:AF,22,0))</f>
        <v>02UZ</v>
      </c>
      <c r="AF307" s="16">
        <f>IFERROR(VLOOKUP(B307,ERP!D:AA,24,0),VLOOKUP(AH307,ERP!D:AF,24,0))</f>
        <v>1</v>
      </c>
      <c r="AG307" s="16" t="s">
        <v>44</v>
      </c>
      <c r="AH307" s="16" t="str">
        <f>IFERROR(VLOOKUP(AG307,ERP!A:D,4,0),"")</f>
        <v/>
      </c>
      <c r="AI307" s="17"/>
      <c r="AJ307" s="17"/>
      <c r="AK307" s="17"/>
    </row>
    <row r="308" spans="1:37" ht="15.75" customHeight="1" x14ac:dyDescent="0.2">
      <c r="A308" s="10" t="str">
        <f>IFERROR(IF(VLOOKUP(B308,ERP!D:D,1,0)=B308,"Rapproché","Non rapproché"),"Non rapproché")</f>
        <v>Rapproché</v>
      </c>
      <c r="B308" s="10">
        <f>IFERROR(VLOOKUP(F308,ERP!A:D,4,0),VLOOKUP(F308,ERP!B:D,3,0))</f>
        <v>145919</v>
      </c>
      <c r="C308" s="3">
        <v>75</v>
      </c>
      <c r="D308" s="3" t="s">
        <v>37</v>
      </c>
      <c r="E308" s="11">
        <v>75102</v>
      </c>
      <c r="F308" s="3">
        <v>1020377269</v>
      </c>
      <c r="G308" s="3" t="s">
        <v>82</v>
      </c>
      <c r="H308" s="3" t="s">
        <v>45</v>
      </c>
      <c r="I308" s="3">
        <v>54</v>
      </c>
      <c r="J308" s="3">
        <v>101</v>
      </c>
      <c r="K308" s="3">
        <v>8</v>
      </c>
      <c r="L308" s="3">
        <v>6</v>
      </c>
      <c r="M308" s="3" t="s">
        <v>40</v>
      </c>
      <c r="N308" s="3">
        <v>1</v>
      </c>
      <c r="O308" s="3" t="s">
        <v>73</v>
      </c>
      <c r="Q308" s="3">
        <v>20</v>
      </c>
      <c r="S308" s="12"/>
      <c r="T308" s="12">
        <v>1890</v>
      </c>
      <c r="U308" s="12"/>
      <c r="V308" s="12"/>
      <c r="W308" s="12"/>
      <c r="X308" s="12"/>
      <c r="Y308" s="12"/>
      <c r="Z308" s="13" t="s">
        <v>49</v>
      </c>
      <c r="AA308" s="18">
        <v>226.84</v>
      </c>
      <c r="AB308" s="18"/>
      <c r="AC308" s="15"/>
      <c r="AD308" s="16">
        <f>IFERROR(VLOOKUP(B308,ERP!D:AA,20,0),VLOOKUP(AH308,ERP!D:AF,20,0))</f>
        <v>1</v>
      </c>
      <c r="AE308" s="16" t="str">
        <f>IFERROR(VLOOKUP(B308,ERP!D:AA,22,0),VLOOKUP(AH308,ERP!D:AF,22,0))</f>
        <v>02UZ</v>
      </c>
      <c r="AF308" s="16">
        <f>IFERROR(VLOOKUP(B308,ERP!D:AA,24,0),VLOOKUP(AH308,ERP!D:AF,24,0))</f>
        <v>1</v>
      </c>
      <c r="AG308" s="16" t="s">
        <v>44</v>
      </c>
      <c r="AH308" s="16" t="str">
        <f>IFERROR(VLOOKUP(AG308,ERP!A:D,4,0),"")</f>
        <v/>
      </c>
      <c r="AI308" s="17"/>
      <c r="AJ308" s="17"/>
      <c r="AK308" s="17"/>
    </row>
    <row r="309" spans="1:37" ht="15.75" customHeight="1" x14ac:dyDescent="0.2">
      <c r="A309" s="10" t="str">
        <f>IFERROR(IF(VLOOKUP(B309,ERP!D:D,1,0)=B309,"Rapproché","Non rapproché"),"Non rapproché")</f>
        <v>Rapproché</v>
      </c>
      <c r="B309" s="10">
        <f>IFERROR(VLOOKUP(F309,ERP!A:D,4,0),VLOOKUP(F309,ERP!B:D,3,0))</f>
        <v>145912</v>
      </c>
      <c r="C309" s="3">
        <v>75</v>
      </c>
      <c r="D309" s="3" t="s">
        <v>37</v>
      </c>
      <c r="E309" s="11">
        <v>75102</v>
      </c>
      <c r="F309" s="3">
        <v>1020793469</v>
      </c>
      <c r="G309" s="3" t="s">
        <v>82</v>
      </c>
      <c r="H309" s="3" t="s">
        <v>45</v>
      </c>
      <c r="I309" s="3">
        <v>55</v>
      </c>
      <c r="J309" s="3">
        <v>99</v>
      </c>
      <c r="K309" s="3">
        <v>1</v>
      </c>
      <c r="L309" s="3">
        <v>1</v>
      </c>
      <c r="M309" s="3" t="s">
        <v>40</v>
      </c>
      <c r="N309" s="3">
        <v>1</v>
      </c>
      <c r="O309" s="3" t="s">
        <v>73</v>
      </c>
      <c r="Q309" s="3">
        <v>20</v>
      </c>
      <c r="S309" s="12"/>
      <c r="T309" s="12">
        <v>2010</v>
      </c>
      <c r="U309" s="12"/>
      <c r="V309" s="12"/>
      <c r="W309" s="12"/>
      <c r="X309" s="12"/>
      <c r="Y309" s="12"/>
      <c r="Z309" s="13" t="s">
        <v>49</v>
      </c>
      <c r="AA309" s="18">
        <v>222.31</v>
      </c>
      <c r="AB309" s="18"/>
      <c r="AC309" s="15"/>
      <c r="AD309" s="16">
        <f>IFERROR(VLOOKUP(B309,ERP!D:AA,20,0),VLOOKUP(AH309,ERP!D:AF,20,0))</f>
        <v>1</v>
      </c>
      <c r="AE309" s="16" t="str">
        <f>IFERROR(VLOOKUP(B309,ERP!D:AA,22,0),VLOOKUP(AH309,ERP!D:AF,22,0))</f>
        <v>02UZ</v>
      </c>
      <c r="AF309" s="16">
        <f>IFERROR(VLOOKUP(B309,ERP!D:AA,24,0),VLOOKUP(AH309,ERP!D:AF,24,0))</f>
        <v>1</v>
      </c>
      <c r="AG309" s="16" t="s">
        <v>44</v>
      </c>
      <c r="AH309" s="16" t="str">
        <f>IFERROR(VLOOKUP(AG309,ERP!A:D,4,0),"")</f>
        <v/>
      </c>
      <c r="AI309" s="17"/>
      <c r="AJ309" s="17"/>
      <c r="AK309" s="17"/>
    </row>
    <row r="310" spans="1:37" ht="15.75" customHeight="1" x14ac:dyDescent="0.2">
      <c r="A310" s="10" t="str">
        <f>IFERROR(IF(VLOOKUP(B310,ERP!D:D,1,0)=B310,"Rapproché","Non rapproché"),"Non rapproché")</f>
        <v>Rapproché</v>
      </c>
      <c r="B310" s="10">
        <f>IFERROR(VLOOKUP(F310,ERP!A:D,4,0),VLOOKUP(F310,ERP!B:D,3,0))</f>
        <v>145908</v>
      </c>
      <c r="C310" s="3">
        <v>75</v>
      </c>
      <c r="D310" s="3" t="s">
        <v>37</v>
      </c>
      <c r="E310" s="11">
        <v>75102</v>
      </c>
      <c r="F310" s="3">
        <v>1020800301</v>
      </c>
      <c r="G310" s="3" t="s">
        <v>82</v>
      </c>
      <c r="H310" s="3" t="s">
        <v>39</v>
      </c>
      <c r="J310" s="3">
        <v>137</v>
      </c>
      <c r="K310" s="3">
        <v>2001</v>
      </c>
      <c r="L310" s="3">
        <v>0</v>
      </c>
      <c r="M310" s="3" t="s">
        <v>40</v>
      </c>
      <c r="N310" s="3">
        <v>1</v>
      </c>
      <c r="O310" s="3" t="s">
        <v>73</v>
      </c>
      <c r="Q310" s="3">
        <v>20</v>
      </c>
      <c r="S310" s="12" t="s">
        <v>42</v>
      </c>
      <c r="T310" s="12">
        <v>1800</v>
      </c>
      <c r="U310" s="12">
        <v>64</v>
      </c>
      <c r="V310" s="12">
        <v>146</v>
      </c>
      <c r="W310" s="12">
        <v>0</v>
      </c>
      <c r="X310" s="12">
        <v>0</v>
      </c>
      <c r="Y310" s="12">
        <v>0</v>
      </c>
      <c r="Z310" s="13" t="s">
        <v>49</v>
      </c>
      <c r="AA310" s="14">
        <v>598.66999999999996</v>
      </c>
      <c r="AB310" s="14"/>
      <c r="AC310" s="15"/>
      <c r="AD310" s="16">
        <f>IFERROR(VLOOKUP(B310,ERP!D:AA,20,0),VLOOKUP(AH310,ERP!D:AF,20,0))</f>
        <v>1</v>
      </c>
      <c r="AE310" s="16" t="str">
        <f>IFERROR(VLOOKUP(B310,ERP!D:AA,22,0),VLOOKUP(AH310,ERP!D:AF,22,0))</f>
        <v>02UZ</v>
      </c>
      <c r="AF310" s="16">
        <f>IFERROR(VLOOKUP(B310,ERP!D:AA,24,0),VLOOKUP(AH310,ERP!D:AF,24,0))</f>
        <v>1</v>
      </c>
      <c r="AG310" s="16" t="s">
        <v>44</v>
      </c>
      <c r="AH310" s="16" t="str">
        <f>IFERROR(VLOOKUP(AG310,ERP!A:D,4,0),"")</f>
        <v/>
      </c>
      <c r="AI310" s="17"/>
      <c r="AJ310" s="17"/>
      <c r="AK310" s="17"/>
    </row>
    <row r="311" spans="1:37" ht="15.75" customHeight="1" x14ac:dyDescent="0.2">
      <c r="A311" s="10" t="str">
        <f>IFERROR(IF(VLOOKUP(B311,ERP!D:D,1,0)=B311,"Rapproché","Non rapproché"),"Non rapproché")</f>
        <v>Rapproché</v>
      </c>
      <c r="B311" s="10">
        <f>IFERROR(VLOOKUP(F311,ERP!A:D,4,0),VLOOKUP(F311,ERP!B:D,3,0))</f>
        <v>145917</v>
      </c>
      <c r="C311" s="3">
        <v>75</v>
      </c>
      <c r="D311" s="3" t="s">
        <v>37</v>
      </c>
      <c r="E311" s="11">
        <v>75102</v>
      </c>
      <c r="F311" s="3">
        <v>1021193362</v>
      </c>
      <c r="G311" s="3" t="s">
        <v>82</v>
      </c>
      <c r="H311" s="3" t="s">
        <v>68</v>
      </c>
      <c r="J311" s="3">
        <v>2</v>
      </c>
      <c r="K311" s="3">
        <v>7</v>
      </c>
      <c r="L311" s="3">
        <v>4</v>
      </c>
      <c r="M311" s="3" t="s">
        <v>40</v>
      </c>
      <c r="N311" s="3">
        <v>1</v>
      </c>
      <c r="O311" s="3" t="s">
        <v>73</v>
      </c>
      <c r="Q311" s="3">
        <v>20</v>
      </c>
      <c r="R311" s="3" t="s">
        <v>54</v>
      </c>
      <c r="S311" s="21"/>
      <c r="T311" s="21">
        <v>1890</v>
      </c>
      <c r="U311" s="21"/>
      <c r="V311" s="21"/>
      <c r="W311" s="21"/>
      <c r="X311" s="21"/>
      <c r="Y311" s="21"/>
      <c r="Z311" s="13" t="s">
        <v>49</v>
      </c>
      <c r="AA311" s="23">
        <v>4.47</v>
      </c>
      <c r="AB311" s="23"/>
      <c r="AC311" s="22"/>
      <c r="AD311" s="16">
        <f>IFERROR(VLOOKUP(B311,ERP!D:AA,20,0),VLOOKUP(AH311,ERP!D:AF,20,0))</f>
        <v>1</v>
      </c>
      <c r="AE311" s="16" t="str">
        <f>IFERROR(VLOOKUP(B311,ERP!D:AA,22,0),VLOOKUP(AH311,ERP!D:AF,22,0))</f>
        <v>02UZ</v>
      </c>
      <c r="AF311" s="16">
        <f>IFERROR(VLOOKUP(B311,ERP!D:AA,24,0),VLOOKUP(AH311,ERP!D:AF,24,0))</f>
        <v>1</v>
      </c>
      <c r="AG311" s="16">
        <v>1020377266</v>
      </c>
      <c r="AH311" s="16">
        <f>IFERROR(VLOOKUP(AG311,ERP!A:D,4,0),"")</f>
        <v>145917</v>
      </c>
      <c r="AI311" s="17"/>
      <c r="AJ311" s="17"/>
      <c r="AK311" s="17"/>
    </row>
    <row r="312" spans="1:37" ht="15.75" customHeight="1" x14ac:dyDescent="0.2">
      <c r="A312" s="10" t="str">
        <f>IFERROR(IF(VLOOKUP(B312,ERP!D:D,1,0)=B312,"Rapproché","Non rapproché"),"Non rapproché")</f>
        <v>Rapproché</v>
      </c>
      <c r="B312" s="10">
        <f>IFERROR(VLOOKUP(F312,ERP!A:D,4,0),VLOOKUP(F312,ERP!B:D,3,0))</f>
        <v>145916</v>
      </c>
      <c r="C312" s="3">
        <v>75</v>
      </c>
      <c r="D312" s="3" t="s">
        <v>37</v>
      </c>
      <c r="E312" s="11">
        <v>75102</v>
      </c>
      <c r="F312" s="3">
        <v>1021461476</v>
      </c>
      <c r="G312" s="3" t="s">
        <v>82</v>
      </c>
      <c r="H312" s="3" t="s">
        <v>68</v>
      </c>
      <c r="J312" s="3">
        <v>2</v>
      </c>
      <c r="K312" s="3">
        <v>8</v>
      </c>
      <c r="L312" s="3">
        <v>4</v>
      </c>
      <c r="M312" s="3" t="s">
        <v>40</v>
      </c>
      <c r="N312" s="3">
        <v>1</v>
      </c>
      <c r="O312" s="3" t="s">
        <v>73</v>
      </c>
      <c r="Q312" s="3">
        <v>20</v>
      </c>
      <c r="R312" s="3" t="s">
        <v>54</v>
      </c>
      <c r="S312" s="21"/>
      <c r="T312" s="21">
        <v>1890</v>
      </c>
      <c r="U312" s="21"/>
      <c r="V312" s="21"/>
      <c r="W312" s="21"/>
      <c r="X312" s="21"/>
      <c r="Y312" s="21"/>
      <c r="Z312" s="13" t="s">
        <v>49</v>
      </c>
      <c r="AA312" s="23">
        <v>4.4800000000000004</v>
      </c>
      <c r="AB312" s="23"/>
      <c r="AC312" s="22"/>
      <c r="AD312" s="16">
        <f>IFERROR(VLOOKUP(B312,ERP!D:AA,20,0),VLOOKUP(AH312,ERP!D:AF,20,0))</f>
        <v>1</v>
      </c>
      <c r="AE312" s="16" t="str">
        <f>IFERROR(VLOOKUP(B312,ERP!D:AA,22,0),VLOOKUP(AH312,ERP!D:AF,22,0))</f>
        <v>02UZ</v>
      </c>
      <c r="AF312" s="16">
        <f>IFERROR(VLOOKUP(B312,ERP!D:AA,24,0),VLOOKUP(AH312,ERP!D:AF,24,0))</f>
        <v>1</v>
      </c>
      <c r="AG312" s="16">
        <v>1020377267</v>
      </c>
      <c r="AH312" s="16">
        <f>IFERROR(VLOOKUP(AG312,ERP!A:D,4,0),"")</f>
        <v>145916</v>
      </c>
      <c r="AI312" s="17"/>
      <c r="AJ312" s="17"/>
      <c r="AK312" s="17"/>
    </row>
    <row r="313" spans="1:37" ht="15.75" customHeight="1" x14ac:dyDescent="0.2">
      <c r="A313" s="10" t="str">
        <f>IFERROR(IF(VLOOKUP(B313,ERP!D:D,1,0)=B313,"Rapproché","Non rapproché"),"Non rapproché")</f>
        <v>Rapproché</v>
      </c>
      <c r="B313" s="10">
        <f>IFERROR(VLOOKUP(F313,ERP!A:D,4,0),VLOOKUP(F313,ERP!B:D,3,0))</f>
        <v>145918</v>
      </c>
      <c r="C313" s="3">
        <v>75</v>
      </c>
      <c r="D313" s="3" t="s">
        <v>37</v>
      </c>
      <c r="E313" s="11">
        <v>75102</v>
      </c>
      <c r="F313" s="3">
        <v>1021730530</v>
      </c>
      <c r="G313" s="3" t="s">
        <v>82</v>
      </c>
      <c r="H313" s="3" t="s">
        <v>68</v>
      </c>
      <c r="J313" s="3">
        <v>2</v>
      </c>
      <c r="K313" s="3">
        <v>8</v>
      </c>
      <c r="L313" s="3">
        <v>5</v>
      </c>
      <c r="M313" s="3" t="s">
        <v>40</v>
      </c>
      <c r="N313" s="3">
        <v>1</v>
      </c>
      <c r="O313" s="3" t="s">
        <v>73</v>
      </c>
      <c r="Q313" s="3">
        <v>20</v>
      </c>
      <c r="R313" s="3" t="s">
        <v>54</v>
      </c>
      <c r="S313" s="21"/>
      <c r="T313" s="21">
        <v>1890</v>
      </c>
      <c r="U313" s="21"/>
      <c r="V313" s="21"/>
      <c r="W313" s="21"/>
      <c r="X313" s="21"/>
      <c r="Y313" s="21"/>
      <c r="Z313" s="13" t="s">
        <v>49</v>
      </c>
      <c r="AA313" s="23">
        <v>4.47</v>
      </c>
      <c r="AB313" s="23"/>
      <c r="AC313" s="22"/>
      <c r="AD313" s="16">
        <f>IFERROR(VLOOKUP(B313,ERP!D:AA,20,0),VLOOKUP(AH313,ERP!D:AF,20,0))</f>
        <v>1</v>
      </c>
      <c r="AE313" s="16" t="str">
        <f>IFERROR(VLOOKUP(B313,ERP!D:AA,22,0),VLOOKUP(AH313,ERP!D:AF,22,0))</f>
        <v>02UZ</v>
      </c>
      <c r="AF313" s="16">
        <f>IFERROR(VLOOKUP(B313,ERP!D:AA,24,0),VLOOKUP(AH313,ERP!D:AF,24,0))</f>
        <v>1</v>
      </c>
      <c r="AG313" s="16">
        <v>1020377268</v>
      </c>
      <c r="AH313" s="16">
        <f>IFERROR(VLOOKUP(AG313,ERP!A:D,4,0),"")</f>
        <v>145918</v>
      </c>
      <c r="AI313" s="17"/>
      <c r="AJ313" s="17"/>
      <c r="AK313" s="17"/>
    </row>
    <row r="314" spans="1:37" ht="15.75" customHeight="1" x14ac:dyDescent="0.2">
      <c r="A314" s="10" t="str">
        <f>IFERROR(IF(VLOOKUP(B314,ERP!D:D,1,0)=B314,"Rapproché","Non rapproché"),"Non rapproché")</f>
        <v>Rapproché</v>
      </c>
      <c r="B314" s="10">
        <f>IFERROR(VLOOKUP(F314,ERP!A:D,4,0),VLOOKUP(F314,ERP!B:D,3,0))</f>
        <v>75244</v>
      </c>
      <c r="C314" s="3">
        <v>75</v>
      </c>
      <c r="D314" s="3" t="s">
        <v>37</v>
      </c>
      <c r="E314" s="11">
        <v>75102</v>
      </c>
      <c r="F314" s="3">
        <v>1020331930</v>
      </c>
      <c r="G314" s="3" t="s">
        <v>83</v>
      </c>
      <c r="H314" s="3" t="s">
        <v>45</v>
      </c>
      <c r="I314" s="3">
        <v>18</v>
      </c>
      <c r="J314" s="3">
        <v>51</v>
      </c>
      <c r="K314" s="3">
        <v>1001</v>
      </c>
      <c r="L314" s="3">
        <v>1</v>
      </c>
      <c r="M314" s="3" t="s">
        <v>40</v>
      </c>
      <c r="N314" s="3">
        <v>2</v>
      </c>
      <c r="O314" s="3" t="s">
        <v>67</v>
      </c>
      <c r="Q314" s="3">
        <v>157</v>
      </c>
      <c r="S314" s="12"/>
      <c r="T314" s="12">
        <v>1780</v>
      </c>
      <c r="U314" s="12"/>
      <c r="V314" s="12"/>
      <c r="W314" s="12"/>
      <c r="X314" s="12"/>
      <c r="Y314" s="12"/>
      <c r="Z314" s="13" t="s">
        <v>49</v>
      </c>
      <c r="AA314" s="14">
        <v>103.6</v>
      </c>
      <c r="AB314" s="14"/>
      <c r="AC314" s="15"/>
      <c r="AD314" s="16">
        <f>IFERROR(VLOOKUP(B314,ERP!D:AA,20,0),VLOOKUP(AH314,ERP!D:AF,20,0))</f>
        <v>1</v>
      </c>
      <c r="AE314" s="16" t="str">
        <f>IFERROR(VLOOKUP(B314,ERP!D:AA,22,0),VLOOKUP(AH314,ERP!D:AF,22,0))</f>
        <v>02CL</v>
      </c>
      <c r="AF314" s="16">
        <f>IFERROR(VLOOKUP(B314,ERP!D:AA,24,0),VLOOKUP(AH314,ERP!D:AF,24,0))</f>
        <v>1</v>
      </c>
      <c r="AG314" s="16" t="s">
        <v>44</v>
      </c>
      <c r="AH314" s="16" t="str">
        <f>IFERROR(VLOOKUP(AG314,ERP!A:D,4,0),"")</f>
        <v/>
      </c>
      <c r="AI314" s="17"/>
      <c r="AJ314" s="17"/>
      <c r="AK314" s="17"/>
    </row>
    <row r="315" spans="1:37" ht="15.75" customHeight="1" x14ac:dyDescent="0.2">
      <c r="A315" s="10" t="str">
        <f>IFERROR(IF(VLOOKUP(B315,ERP!D:D,1,0)=B315,"Rapproché","Non rapproché"),"Non rapproché")</f>
        <v>Rapproché</v>
      </c>
      <c r="B315" s="10">
        <f>IFERROR(VLOOKUP(F315,ERP!A:D,4,0),VLOOKUP(F315,ERP!B:D,3,0))</f>
        <v>75245</v>
      </c>
      <c r="C315" s="3">
        <v>75</v>
      </c>
      <c r="D315" s="3" t="s">
        <v>37</v>
      </c>
      <c r="E315" s="11">
        <v>75102</v>
      </c>
      <c r="F315" s="3">
        <v>1020331931</v>
      </c>
      <c r="G315" s="3" t="s">
        <v>83</v>
      </c>
      <c r="H315" s="3" t="s">
        <v>45</v>
      </c>
      <c r="I315" s="3">
        <v>50</v>
      </c>
      <c r="J315" s="3">
        <v>86</v>
      </c>
      <c r="K315" s="3">
        <v>1001</v>
      </c>
      <c r="L315" s="3">
        <v>3</v>
      </c>
      <c r="M315" s="3" t="s">
        <v>40</v>
      </c>
      <c r="N315" s="3">
        <v>2</v>
      </c>
      <c r="O315" s="3" t="s">
        <v>67</v>
      </c>
      <c r="Q315" s="3">
        <v>157</v>
      </c>
      <c r="S315" s="12"/>
      <c r="T315" s="12">
        <v>1780</v>
      </c>
      <c r="U315" s="12"/>
      <c r="V315" s="12"/>
      <c r="W315" s="12"/>
      <c r="X315" s="12"/>
      <c r="Y315" s="12"/>
      <c r="Z315" s="13" t="s">
        <v>49</v>
      </c>
      <c r="AA315" s="18">
        <v>175.15</v>
      </c>
      <c r="AB315" s="18"/>
      <c r="AC315" s="15"/>
      <c r="AD315" s="16">
        <f>IFERROR(VLOOKUP(B315,ERP!D:AA,20,0),VLOOKUP(AH315,ERP!D:AF,20,0))</f>
        <v>1</v>
      </c>
      <c r="AE315" s="16" t="str">
        <f>IFERROR(VLOOKUP(B315,ERP!D:AA,22,0),VLOOKUP(AH315,ERP!D:AF,22,0))</f>
        <v>02CL</v>
      </c>
      <c r="AF315" s="16">
        <f>IFERROR(VLOOKUP(B315,ERP!D:AA,24,0),VLOOKUP(AH315,ERP!D:AF,24,0))</f>
        <v>1</v>
      </c>
      <c r="AG315" s="16" t="s">
        <v>44</v>
      </c>
      <c r="AH315" s="16" t="str">
        <f>IFERROR(VLOOKUP(AG315,ERP!A:D,4,0),"")</f>
        <v/>
      </c>
      <c r="AI315" s="17"/>
      <c r="AJ315" s="17"/>
      <c r="AK315" s="17"/>
    </row>
    <row r="316" spans="1:37" ht="15.75" customHeight="1" x14ac:dyDescent="0.2">
      <c r="A316" s="10" t="str">
        <f>IFERROR(IF(VLOOKUP(B316,ERP!D:D,1,0)=B316,"Rapproché","Non rapproché"),"Non rapproché")</f>
        <v>Rapproché</v>
      </c>
      <c r="B316" s="10">
        <f>IFERROR(VLOOKUP(F316,ERP!A:D,4,0),VLOOKUP(F316,ERP!B:D,3,0))</f>
        <v>75246</v>
      </c>
      <c r="C316" s="3">
        <v>75</v>
      </c>
      <c r="D316" s="3" t="s">
        <v>37</v>
      </c>
      <c r="E316" s="11">
        <v>75102</v>
      </c>
      <c r="F316" s="3">
        <v>1020331932</v>
      </c>
      <c r="G316" s="3" t="s">
        <v>83</v>
      </c>
      <c r="H316" s="3" t="s">
        <v>45</v>
      </c>
      <c r="I316" s="3">
        <v>47</v>
      </c>
      <c r="J316" s="3">
        <v>89</v>
      </c>
      <c r="K316" s="3">
        <v>2001</v>
      </c>
      <c r="L316" s="3">
        <v>3</v>
      </c>
      <c r="M316" s="3" t="s">
        <v>40</v>
      </c>
      <c r="N316" s="3">
        <v>2</v>
      </c>
      <c r="O316" s="3" t="s">
        <v>67</v>
      </c>
      <c r="Q316" s="3">
        <v>157</v>
      </c>
      <c r="S316" s="12"/>
      <c r="T316" s="12">
        <v>1780</v>
      </c>
      <c r="U316" s="12"/>
      <c r="V316" s="12"/>
      <c r="W316" s="12"/>
      <c r="X316" s="12"/>
      <c r="Y316" s="12"/>
      <c r="Z316" s="13" t="s">
        <v>49</v>
      </c>
      <c r="AA316" s="18">
        <v>181.29</v>
      </c>
      <c r="AB316" s="18"/>
      <c r="AC316" s="15"/>
      <c r="AD316" s="16">
        <f>IFERROR(VLOOKUP(B316,ERP!D:AA,20,0),VLOOKUP(AH316,ERP!D:AF,20,0))</f>
        <v>1</v>
      </c>
      <c r="AE316" s="16" t="str">
        <f>IFERROR(VLOOKUP(B316,ERP!D:AA,22,0),VLOOKUP(AH316,ERP!D:AF,22,0))</f>
        <v>02CL</v>
      </c>
      <c r="AF316" s="16">
        <f>IFERROR(VLOOKUP(B316,ERP!D:AA,24,0),VLOOKUP(AH316,ERP!D:AF,24,0))</f>
        <v>1</v>
      </c>
      <c r="AG316" s="16" t="s">
        <v>44</v>
      </c>
      <c r="AH316" s="16" t="str">
        <f>IFERROR(VLOOKUP(AG316,ERP!A:D,4,0),"")</f>
        <v/>
      </c>
      <c r="AI316" s="17"/>
      <c r="AJ316" s="17"/>
      <c r="AK316" s="17"/>
    </row>
    <row r="317" spans="1:37" ht="15.75" customHeight="1" x14ac:dyDescent="0.2">
      <c r="A317" s="10" t="str">
        <f>IFERROR(IF(VLOOKUP(B317,ERP!D:D,1,0)=B317,"Rapproché","Non rapproché"),"Non rapproché")</f>
        <v>Rapproché</v>
      </c>
      <c r="B317" s="10">
        <f>IFERROR(VLOOKUP(F317,ERP!A:D,4,0),VLOOKUP(F317,ERP!B:D,3,0))</f>
        <v>75247</v>
      </c>
      <c r="C317" s="3">
        <v>75</v>
      </c>
      <c r="D317" s="3" t="s">
        <v>37</v>
      </c>
      <c r="E317" s="11">
        <v>75102</v>
      </c>
      <c r="F317" s="3">
        <v>1020331933</v>
      </c>
      <c r="G317" s="3" t="s">
        <v>83</v>
      </c>
      <c r="H317" s="3" t="s">
        <v>45</v>
      </c>
      <c r="I317" s="3">
        <v>50</v>
      </c>
      <c r="J317" s="3">
        <v>90</v>
      </c>
      <c r="K317" s="3">
        <v>1001</v>
      </c>
      <c r="L317" s="3">
        <v>4</v>
      </c>
      <c r="M317" s="3" t="s">
        <v>40</v>
      </c>
      <c r="N317" s="3">
        <v>2</v>
      </c>
      <c r="O317" s="3" t="s">
        <v>67</v>
      </c>
      <c r="Q317" s="3">
        <v>157</v>
      </c>
      <c r="S317" s="12"/>
      <c r="T317" s="12">
        <v>1780</v>
      </c>
      <c r="U317" s="12"/>
      <c r="V317" s="12"/>
      <c r="W317" s="12"/>
      <c r="X317" s="12"/>
      <c r="Y317" s="12"/>
      <c r="Z317" s="13" t="s">
        <v>49</v>
      </c>
      <c r="AA317" s="18">
        <v>183.16</v>
      </c>
      <c r="AB317" s="18"/>
      <c r="AC317" s="15"/>
      <c r="AD317" s="16">
        <f>IFERROR(VLOOKUP(B317,ERP!D:AA,20,0),VLOOKUP(AH317,ERP!D:AF,20,0))</f>
        <v>1</v>
      </c>
      <c r="AE317" s="16" t="str">
        <f>IFERROR(VLOOKUP(B317,ERP!D:AA,22,0),VLOOKUP(AH317,ERP!D:AF,22,0))</f>
        <v>02CL</v>
      </c>
      <c r="AF317" s="16">
        <f>IFERROR(VLOOKUP(B317,ERP!D:AA,24,0),VLOOKUP(AH317,ERP!D:AF,24,0))</f>
        <v>1</v>
      </c>
      <c r="AG317" s="16" t="s">
        <v>44</v>
      </c>
      <c r="AH317" s="16" t="str">
        <f>IFERROR(VLOOKUP(AG317,ERP!A:D,4,0),"")</f>
        <v/>
      </c>
      <c r="AI317" s="17"/>
      <c r="AJ317" s="17"/>
      <c r="AK317" s="17"/>
    </row>
    <row r="318" spans="1:37" ht="15.75" customHeight="1" x14ac:dyDescent="0.2">
      <c r="A318" s="10" t="str">
        <f>IFERROR(IF(VLOOKUP(B318,ERP!D:D,1,0)=B318,"Rapproché","Non rapproché"),"Non rapproché")</f>
        <v>Rapproché</v>
      </c>
      <c r="B318" s="10">
        <f>IFERROR(VLOOKUP(F318,ERP!A:D,4,0),VLOOKUP(F318,ERP!B:D,3,0))</f>
        <v>75248</v>
      </c>
      <c r="C318" s="3">
        <v>75</v>
      </c>
      <c r="D318" s="3" t="s">
        <v>37</v>
      </c>
      <c r="E318" s="11">
        <v>75102</v>
      </c>
      <c r="F318" s="3">
        <v>1020331934</v>
      </c>
      <c r="G318" s="3" t="s">
        <v>83</v>
      </c>
      <c r="H318" s="3" t="s">
        <v>45</v>
      </c>
      <c r="I318" s="3">
        <v>48</v>
      </c>
      <c r="J318" s="3">
        <v>87</v>
      </c>
      <c r="K318" s="3">
        <v>2001</v>
      </c>
      <c r="L318" s="3">
        <v>4</v>
      </c>
      <c r="M318" s="3" t="s">
        <v>40</v>
      </c>
      <c r="N318" s="3">
        <v>2</v>
      </c>
      <c r="O318" s="3" t="s">
        <v>67</v>
      </c>
      <c r="Q318" s="3">
        <v>157</v>
      </c>
      <c r="S318" s="12"/>
      <c r="T318" s="12">
        <v>1780</v>
      </c>
      <c r="U318" s="12"/>
      <c r="V318" s="12"/>
      <c r="W318" s="12"/>
      <c r="X318" s="12"/>
      <c r="Y318" s="12"/>
      <c r="Z318" s="13" t="s">
        <v>49</v>
      </c>
      <c r="AA318" s="18">
        <v>177.01</v>
      </c>
      <c r="AB318" s="18"/>
      <c r="AC318" s="15"/>
      <c r="AD318" s="16">
        <f>IFERROR(VLOOKUP(B318,ERP!D:AA,20,0),VLOOKUP(AH318,ERP!D:AF,20,0))</f>
        <v>1</v>
      </c>
      <c r="AE318" s="16" t="str">
        <f>IFERROR(VLOOKUP(B318,ERP!D:AA,22,0),VLOOKUP(AH318,ERP!D:AF,22,0))</f>
        <v>02CL</v>
      </c>
      <c r="AF318" s="16">
        <f>IFERROR(VLOOKUP(B318,ERP!D:AA,24,0),VLOOKUP(AH318,ERP!D:AF,24,0))</f>
        <v>1</v>
      </c>
      <c r="AG318" s="16" t="s">
        <v>44</v>
      </c>
      <c r="AH318" s="16" t="str">
        <f>IFERROR(VLOOKUP(AG318,ERP!A:D,4,0),"")</f>
        <v/>
      </c>
      <c r="AI318" s="17"/>
      <c r="AJ318" s="17"/>
      <c r="AK318" s="17"/>
    </row>
    <row r="319" spans="1:37" ht="15.75" customHeight="1" x14ac:dyDescent="0.2">
      <c r="A319" s="10" t="str">
        <f>IFERROR(IF(VLOOKUP(B319,ERP!D:D,1,0)=B319,"Rapproché","Non rapproché"),"Non rapproché")</f>
        <v>Rapproché</v>
      </c>
      <c r="B319" s="10">
        <f>IFERROR(VLOOKUP(F319,ERP!A:D,4,0),VLOOKUP(F319,ERP!B:D,3,0))</f>
        <v>75249</v>
      </c>
      <c r="C319" s="3">
        <v>75</v>
      </c>
      <c r="D319" s="3" t="s">
        <v>37</v>
      </c>
      <c r="E319" s="11">
        <v>75102</v>
      </c>
      <c r="F319" s="3">
        <v>1020331935</v>
      </c>
      <c r="G319" s="3" t="s">
        <v>83</v>
      </c>
      <c r="H319" s="3" t="s">
        <v>45</v>
      </c>
      <c r="I319" s="3">
        <v>48</v>
      </c>
      <c r="J319" s="3">
        <v>85</v>
      </c>
      <c r="K319" s="3">
        <v>1001</v>
      </c>
      <c r="L319" s="3">
        <v>5</v>
      </c>
      <c r="M319" s="3" t="s">
        <v>40</v>
      </c>
      <c r="N319" s="3">
        <v>2</v>
      </c>
      <c r="O319" s="3" t="s">
        <v>67</v>
      </c>
      <c r="Q319" s="3">
        <v>157</v>
      </c>
      <c r="S319" s="12"/>
      <c r="T319" s="12">
        <v>1780</v>
      </c>
      <c r="U319" s="12"/>
      <c r="V319" s="12"/>
      <c r="W319" s="12"/>
      <c r="X319" s="12"/>
      <c r="Y319" s="12"/>
      <c r="Z319" s="13" t="s">
        <v>49</v>
      </c>
      <c r="AA319" s="18">
        <v>172.97</v>
      </c>
      <c r="AB319" s="18"/>
      <c r="AC319" s="15"/>
      <c r="AD319" s="16">
        <f>IFERROR(VLOOKUP(B319,ERP!D:AA,20,0),VLOOKUP(AH319,ERP!D:AF,20,0))</f>
        <v>1</v>
      </c>
      <c r="AE319" s="16" t="str">
        <f>IFERROR(VLOOKUP(B319,ERP!D:AA,22,0),VLOOKUP(AH319,ERP!D:AF,22,0))</f>
        <v>02CL</v>
      </c>
      <c r="AF319" s="16">
        <f>IFERROR(VLOOKUP(B319,ERP!D:AA,24,0),VLOOKUP(AH319,ERP!D:AF,24,0))</f>
        <v>1</v>
      </c>
      <c r="AG319" s="16" t="s">
        <v>44</v>
      </c>
      <c r="AH319" s="16" t="str">
        <f>IFERROR(VLOOKUP(AG319,ERP!A:D,4,0),"")</f>
        <v/>
      </c>
      <c r="AI319" s="17"/>
      <c r="AJ319" s="17"/>
      <c r="AK319" s="17"/>
    </row>
    <row r="320" spans="1:37" ht="15.75" customHeight="1" x14ac:dyDescent="0.2">
      <c r="A320" s="10" t="str">
        <f>IFERROR(IF(VLOOKUP(B320,ERP!D:D,1,0)=B320,"Rapproché","Non rapproché"),"Non rapproché")</f>
        <v>Rapproché</v>
      </c>
      <c r="B320" s="10">
        <f>IFERROR(VLOOKUP(F320,ERP!A:D,4,0),VLOOKUP(F320,ERP!B:D,3,0))</f>
        <v>75250</v>
      </c>
      <c r="C320" s="3">
        <v>75</v>
      </c>
      <c r="D320" s="3" t="s">
        <v>37</v>
      </c>
      <c r="E320" s="11">
        <v>75102</v>
      </c>
      <c r="F320" s="3">
        <v>1020331936</v>
      </c>
      <c r="G320" s="3" t="s">
        <v>83</v>
      </c>
      <c r="H320" s="3" t="s">
        <v>45</v>
      </c>
      <c r="I320" s="3">
        <v>46</v>
      </c>
      <c r="J320" s="3">
        <v>83</v>
      </c>
      <c r="K320" s="3">
        <v>2001</v>
      </c>
      <c r="L320" s="3">
        <v>5</v>
      </c>
      <c r="M320" s="3" t="s">
        <v>40</v>
      </c>
      <c r="N320" s="3">
        <v>2</v>
      </c>
      <c r="O320" s="3" t="s">
        <v>67</v>
      </c>
      <c r="Q320" s="3">
        <v>157</v>
      </c>
      <c r="S320" s="12"/>
      <c r="T320" s="12">
        <v>1780</v>
      </c>
      <c r="U320" s="12"/>
      <c r="V320" s="12"/>
      <c r="W320" s="12"/>
      <c r="X320" s="12"/>
      <c r="Y320" s="12"/>
      <c r="Z320" s="13" t="s">
        <v>49</v>
      </c>
      <c r="AA320" s="18">
        <v>169.12</v>
      </c>
      <c r="AB320" s="18"/>
      <c r="AC320" s="15"/>
      <c r="AD320" s="16">
        <f>IFERROR(VLOOKUP(B320,ERP!D:AA,20,0),VLOOKUP(AH320,ERP!D:AF,20,0))</f>
        <v>1</v>
      </c>
      <c r="AE320" s="16" t="str">
        <f>IFERROR(VLOOKUP(B320,ERP!D:AA,22,0),VLOOKUP(AH320,ERP!D:AF,22,0))</f>
        <v>02CL</v>
      </c>
      <c r="AF320" s="16">
        <f>IFERROR(VLOOKUP(B320,ERP!D:AA,24,0),VLOOKUP(AH320,ERP!D:AF,24,0))</f>
        <v>1</v>
      </c>
      <c r="AG320" s="16" t="s">
        <v>44</v>
      </c>
      <c r="AH320" s="16" t="str">
        <f>IFERROR(VLOOKUP(AG320,ERP!A:D,4,0),"")</f>
        <v/>
      </c>
      <c r="AI320" s="17"/>
      <c r="AJ320" s="17"/>
      <c r="AK320" s="17"/>
    </row>
    <row r="321" spans="1:37" ht="15.75" customHeight="1" x14ac:dyDescent="0.2">
      <c r="A321" s="10" t="str">
        <f>IFERROR(IF(VLOOKUP(B321,ERP!D:D,1,0)=B321,"Rapproché","Non rapproché"),"Non rapproché")</f>
        <v>Rapproché</v>
      </c>
      <c r="B321" s="10">
        <f>IFERROR(VLOOKUP(F321,ERP!A:D,4,0),VLOOKUP(F321,ERP!B:D,3,0))</f>
        <v>75251</v>
      </c>
      <c r="C321" s="3">
        <v>75</v>
      </c>
      <c r="D321" s="3" t="s">
        <v>37</v>
      </c>
      <c r="E321" s="11">
        <v>75102</v>
      </c>
      <c r="F321" s="3">
        <v>1020331937</v>
      </c>
      <c r="G321" s="3" t="s">
        <v>83</v>
      </c>
      <c r="H321" s="3" t="s">
        <v>45</v>
      </c>
      <c r="I321" s="3">
        <v>57</v>
      </c>
      <c r="J321" s="3">
        <v>100</v>
      </c>
      <c r="K321" s="3">
        <v>1001</v>
      </c>
      <c r="L321" s="3">
        <v>6</v>
      </c>
      <c r="M321" s="3" t="s">
        <v>40</v>
      </c>
      <c r="N321" s="3">
        <v>2</v>
      </c>
      <c r="O321" s="3" t="s">
        <v>67</v>
      </c>
      <c r="Q321" s="3">
        <v>157</v>
      </c>
      <c r="S321" s="12"/>
      <c r="T321" s="12">
        <v>1780</v>
      </c>
      <c r="U321" s="12"/>
      <c r="V321" s="12"/>
      <c r="W321" s="12"/>
      <c r="X321" s="12"/>
      <c r="Y321" s="12"/>
      <c r="Z321" s="13" t="s">
        <v>49</v>
      </c>
      <c r="AA321" s="18">
        <v>201.73</v>
      </c>
      <c r="AB321" s="18"/>
      <c r="AC321" s="15"/>
      <c r="AD321" s="16">
        <f>IFERROR(VLOOKUP(B321,ERP!D:AA,20,0),VLOOKUP(AH321,ERP!D:AF,20,0))</f>
        <v>1</v>
      </c>
      <c r="AE321" s="16" t="str">
        <f>IFERROR(VLOOKUP(B321,ERP!D:AA,22,0),VLOOKUP(AH321,ERP!D:AF,22,0))</f>
        <v>02CL</v>
      </c>
      <c r="AF321" s="16">
        <f>IFERROR(VLOOKUP(B321,ERP!D:AA,24,0),VLOOKUP(AH321,ERP!D:AF,24,0))</f>
        <v>1</v>
      </c>
      <c r="AG321" s="16" t="s">
        <v>44</v>
      </c>
      <c r="AH321" s="16" t="str">
        <f>IFERROR(VLOOKUP(AG321,ERP!A:D,4,0),"")</f>
        <v/>
      </c>
      <c r="AI321" s="17"/>
      <c r="AJ321" s="17"/>
      <c r="AK321" s="17"/>
    </row>
    <row r="322" spans="1:37" ht="15.75" customHeight="1" x14ac:dyDescent="0.2">
      <c r="A322" s="10" t="str">
        <f>IFERROR(IF(VLOOKUP(B322,ERP!D:D,1,0)=B322,"Rapproché","Non rapproché"),"Non rapproché")</f>
        <v>Rapproché</v>
      </c>
      <c r="B322" s="10">
        <f>IFERROR(VLOOKUP(F322,ERP!A:D,4,0),VLOOKUP(F322,ERP!B:D,3,0))</f>
        <v>75243</v>
      </c>
      <c r="C322" s="3">
        <v>75</v>
      </c>
      <c r="D322" s="3" t="s">
        <v>37</v>
      </c>
      <c r="E322" s="11">
        <v>75102</v>
      </c>
      <c r="F322" s="3">
        <v>1020333358</v>
      </c>
      <c r="G322" s="3" t="s">
        <v>83</v>
      </c>
      <c r="H322" s="3" t="s">
        <v>45</v>
      </c>
      <c r="I322" s="3">
        <v>61</v>
      </c>
      <c r="J322" s="3">
        <v>107</v>
      </c>
      <c r="K322" s="3">
        <v>1001</v>
      </c>
      <c r="L322" s="3">
        <v>0</v>
      </c>
      <c r="M322" s="3" t="s">
        <v>40</v>
      </c>
      <c r="N322" s="3">
        <v>2</v>
      </c>
      <c r="O322" s="3" t="s">
        <v>67</v>
      </c>
      <c r="Q322" s="3">
        <v>157</v>
      </c>
      <c r="S322" s="12"/>
      <c r="T322" s="12">
        <v>1780</v>
      </c>
      <c r="U322" s="12"/>
      <c r="V322" s="12"/>
      <c r="W322" s="12"/>
      <c r="X322" s="12"/>
      <c r="Y322" s="12"/>
      <c r="Z322" s="13" t="s">
        <v>49</v>
      </c>
      <c r="AA322" s="18">
        <v>217.8</v>
      </c>
      <c r="AB322" s="18"/>
      <c r="AC322" s="15"/>
      <c r="AD322" s="16">
        <f>IFERROR(VLOOKUP(B322,ERP!D:AA,20,0),VLOOKUP(AH322,ERP!D:AF,20,0))</f>
        <v>1</v>
      </c>
      <c r="AE322" s="16" t="str">
        <f>IFERROR(VLOOKUP(B322,ERP!D:AA,22,0),VLOOKUP(AH322,ERP!D:AF,22,0))</f>
        <v>02CL</v>
      </c>
      <c r="AF322" s="16">
        <f>IFERROR(VLOOKUP(B322,ERP!D:AA,24,0),VLOOKUP(AH322,ERP!D:AF,24,0))</f>
        <v>1</v>
      </c>
      <c r="AG322" s="16" t="s">
        <v>44</v>
      </c>
      <c r="AH322" s="16" t="str">
        <f>IFERROR(VLOOKUP(AG322,ERP!A:D,4,0),"")</f>
        <v/>
      </c>
      <c r="AI322" s="17"/>
      <c r="AJ322" s="17"/>
      <c r="AK322" s="17"/>
    </row>
    <row r="323" spans="1:37" ht="15.75" customHeight="1" x14ac:dyDescent="0.2">
      <c r="A323" s="10" t="str">
        <f>IFERROR(IF(VLOOKUP(B323,ERP!D:D,1,0)=B323,"Rapproché","Non rapproché"),"Non rapproché")</f>
        <v>Rapproché</v>
      </c>
      <c r="B323" s="10">
        <f>IFERROR(VLOOKUP(F323,ERP!A:D,4,0),VLOOKUP(F323,ERP!B:D,3,0))</f>
        <v>75252</v>
      </c>
      <c r="C323" s="3">
        <v>75</v>
      </c>
      <c r="D323" s="3" t="s">
        <v>37</v>
      </c>
      <c r="E323" s="11">
        <v>75102</v>
      </c>
      <c r="F323" s="3">
        <v>1020361963</v>
      </c>
      <c r="G323" s="3" t="s">
        <v>83</v>
      </c>
      <c r="H323" s="3" t="s">
        <v>39</v>
      </c>
      <c r="J323" s="3">
        <v>68</v>
      </c>
      <c r="K323" s="3">
        <v>3001</v>
      </c>
      <c r="L323" s="3">
        <v>0</v>
      </c>
      <c r="M323" s="3" t="s">
        <v>40</v>
      </c>
      <c r="N323" s="3">
        <v>2</v>
      </c>
      <c r="O323" s="3" t="s">
        <v>67</v>
      </c>
      <c r="Q323" s="3">
        <v>157</v>
      </c>
      <c r="S323" s="12" t="s">
        <v>42</v>
      </c>
      <c r="T323" s="12">
        <v>1780</v>
      </c>
      <c r="U323" s="12">
        <v>68</v>
      </c>
      <c r="V323" s="12">
        <v>0</v>
      </c>
      <c r="W323" s="12">
        <v>0</v>
      </c>
      <c r="X323" s="12">
        <v>0</v>
      </c>
      <c r="Y323" s="12">
        <v>0</v>
      </c>
      <c r="Z323" s="13" t="s">
        <v>49</v>
      </c>
      <c r="AA323" s="18">
        <v>379.63</v>
      </c>
      <c r="AB323" s="18"/>
      <c r="AC323" s="15"/>
      <c r="AD323" s="16">
        <f>IFERROR(VLOOKUP(B323,ERP!D:AA,20,0),VLOOKUP(AH323,ERP!D:AF,20,0))</f>
        <v>1</v>
      </c>
      <c r="AE323" s="16" t="str">
        <f>IFERROR(VLOOKUP(B323,ERP!D:AA,22,0),VLOOKUP(AH323,ERP!D:AF,22,0))</f>
        <v>02CL</v>
      </c>
      <c r="AF323" s="16">
        <f>IFERROR(VLOOKUP(B323,ERP!D:AA,24,0),VLOOKUP(AH323,ERP!D:AF,24,0))</f>
        <v>1</v>
      </c>
      <c r="AG323" s="16" t="s">
        <v>44</v>
      </c>
      <c r="AH323" s="16" t="str">
        <f>IFERROR(VLOOKUP(AG323,ERP!A:D,4,0),"")</f>
        <v/>
      </c>
      <c r="AI323" s="17"/>
      <c r="AJ323" s="17"/>
      <c r="AK323" s="17"/>
    </row>
    <row r="324" spans="1:37" ht="15.75" customHeight="1" x14ac:dyDescent="0.2">
      <c r="A324" s="10" t="str">
        <f>IFERROR(IF(VLOOKUP(B324,ERP!D:D,1,0)=B324,"Rapproché","Non rapproché"),"Non rapproché")</f>
        <v>Rapproché</v>
      </c>
      <c r="B324" s="10">
        <f>IFERROR(VLOOKUP(F324,ERP!A:D,4,0),VLOOKUP(F324,ERP!B:D,3,0))</f>
        <v>75253</v>
      </c>
      <c r="C324" s="3">
        <v>75</v>
      </c>
      <c r="D324" s="3" t="s">
        <v>37</v>
      </c>
      <c r="E324" s="11">
        <v>75102</v>
      </c>
      <c r="F324" s="3">
        <v>1020365000</v>
      </c>
      <c r="G324" s="3" t="s">
        <v>83</v>
      </c>
      <c r="H324" s="3" t="s">
        <v>39</v>
      </c>
      <c r="J324" s="3">
        <v>60</v>
      </c>
      <c r="K324" s="3">
        <v>4001</v>
      </c>
      <c r="L324" s="3">
        <v>0</v>
      </c>
      <c r="M324" s="3" t="s">
        <v>40</v>
      </c>
      <c r="N324" s="3">
        <v>2</v>
      </c>
      <c r="O324" s="3" t="s">
        <v>67</v>
      </c>
      <c r="Q324" s="3">
        <v>157</v>
      </c>
      <c r="S324" s="12" t="s">
        <v>42</v>
      </c>
      <c r="T324" s="12">
        <v>1780</v>
      </c>
      <c r="U324" s="12">
        <v>60</v>
      </c>
      <c r="V324" s="12">
        <v>0</v>
      </c>
      <c r="W324" s="12">
        <v>0</v>
      </c>
      <c r="X324" s="12">
        <v>0</v>
      </c>
      <c r="Y324" s="12">
        <v>0</v>
      </c>
      <c r="Z324" s="13" t="s">
        <v>49</v>
      </c>
      <c r="AA324" s="18">
        <v>322.70999999999998</v>
      </c>
      <c r="AB324" s="18"/>
      <c r="AC324" s="15"/>
      <c r="AD324" s="16">
        <f>IFERROR(VLOOKUP(B324,ERP!D:AA,20,0),VLOOKUP(AH324,ERP!D:AF,20,0))</f>
        <v>1</v>
      </c>
      <c r="AE324" s="16" t="str">
        <f>IFERROR(VLOOKUP(B324,ERP!D:AA,22,0),VLOOKUP(AH324,ERP!D:AF,22,0))</f>
        <v>02CL</v>
      </c>
      <c r="AF324" s="16">
        <f>IFERROR(VLOOKUP(B324,ERP!D:AA,24,0),VLOOKUP(AH324,ERP!D:AF,24,0))</f>
        <v>1</v>
      </c>
      <c r="AG324" s="16" t="s">
        <v>44</v>
      </c>
      <c r="AH324" s="16" t="str">
        <f>IFERROR(VLOOKUP(AG324,ERP!A:D,4,0),"")</f>
        <v/>
      </c>
      <c r="AI324" s="17"/>
      <c r="AJ324" s="17"/>
      <c r="AK324" s="17"/>
    </row>
    <row r="325" spans="1:37" ht="15.75" customHeight="1" x14ac:dyDescent="0.2">
      <c r="A325" s="10" t="str">
        <f>IFERROR(IF(VLOOKUP(B325,ERP!D:D,1,0)=B325,"Rapproché","Non rapproché"),"Non rapproché")</f>
        <v>Rapproché</v>
      </c>
      <c r="B325" s="10">
        <f>IFERROR(VLOOKUP(F325,ERP!A:D,4,0),VLOOKUP(F325,ERP!B:D,3,0))</f>
        <v>75255</v>
      </c>
      <c r="C325" s="3">
        <v>75</v>
      </c>
      <c r="D325" s="3" t="s">
        <v>37</v>
      </c>
      <c r="E325" s="11">
        <v>75102</v>
      </c>
      <c r="F325" s="3">
        <v>1020854526</v>
      </c>
      <c r="G325" s="3" t="s">
        <v>83</v>
      </c>
      <c r="H325" s="3" t="s">
        <v>39</v>
      </c>
      <c r="J325" s="3">
        <v>105</v>
      </c>
      <c r="K325" s="3">
        <v>1001</v>
      </c>
      <c r="L325" s="3">
        <v>2</v>
      </c>
      <c r="M325" s="3" t="s">
        <v>40</v>
      </c>
      <c r="N325" s="3">
        <v>2</v>
      </c>
      <c r="O325" s="3" t="s">
        <v>67</v>
      </c>
      <c r="Q325" s="3">
        <v>157</v>
      </c>
      <c r="S325" s="21" t="s">
        <v>78</v>
      </c>
      <c r="T325" s="21">
        <v>1985</v>
      </c>
      <c r="U325" s="21">
        <v>105</v>
      </c>
      <c r="V325" s="21">
        <v>0</v>
      </c>
      <c r="W325" s="21">
        <v>0</v>
      </c>
      <c r="X325" s="21">
        <v>0</v>
      </c>
      <c r="Y325" s="21">
        <v>0</v>
      </c>
      <c r="Z325" s="13" t="s">
        <v>49</v>
      </c>
      <c r="AA325" s="14">
        <v>405.6</v>
      </c>
      <c r="AB325" s="14"/>
      <c r="AC325" s="22"/>
      <c r="AD325" s="16">
        <f>IFERROR(VLOOKUP(B325,ERP!D:AA,20,0),VLOOKUP(AH325,ERP!D:AF,20,0))</f>
        <v>1</v>
      </c>
      <c r="AE325" s="16" t="str">
        <f>IFERROR(VLOOKUP(B325,ERP!D:AA,22,0),VLOOKUP(AH325,ERP!D:AF,22,0))</f>
        <v>02CL</v>
      </c>
      <c r="AF325" s="16">
        <f>IFERROR(VLOOKUP(B325,ERP!D:AA,24,0),VLOOKUP(AH325,ERP!D:AF,24,0))</f>
        <v>1</v>
      </c>
      <c r="AG325" s="16" t="s">
        <v>44</v>
      </c>
      <c r="AH325" s="16" t="str">
        <f>IFERROR(VLOOKUP(AG325,ERP!A:D,4,0),"")</f>
        <v/>
      </c>
      <c r="AI325" s="17"/>
      <c r="AJ325" s="17"/>
      <c r="AK325" s="17"/>
    </row>
    <row r="326" spans="1:37" ht="15.75" customHeight="1" x14ac:dyDescent="0.2">
      <c r="A326" s="10" t="str">
        <f>IFERROR(IF(VLOOKUP(B326,ERP!D:D,1,0)=B326,"Rapproché","Non rapproché"),"Non rapproché")</f>
        <v>Rapproché</v>
      </c>
      <c r="B326" s="10">
        <f>IFERROR(VLOOKUP(F326,ERP!A:D,4,0),VLOOKUP(F326,ERP!B:D,3,0))</f>
        <v>75254</v>
      </c>
      <c r="C326" s="3">
        <v>75</v>
      </c>
      <c r="D326" s="3" t="s">
        <v>37</v>
      </c>
      <c r="E326" s="11">
        <v>75102</v>
      </c>
      <c r="F326" s="3">
        <v>1020879679</v>
      </c>
      <c r="G326" s="3" t="s">
        <v>83</v>
      </c>
      <c r="H326" s="3" t="s">
        <v>45</v>
      </c>
      <c r="I326" s="3">
        <v>89</v>
      </c>
      <c r="J326" s="3">
        <v>138</v>
      </c>
      <c r="K326" s="3">
        <v>2001</v>
      </c>
      <c r="L326" s="3">
        <v>1</v>
      </c>
      <c r="M326" s="3" t="s">
        <v>40</v>
      </c>
      <c r="N326" s="3">
        <v>2</v>
      </c>
      <c r="O326" s="3" t="s">
        <v>67</v>
      </c>
      <c r="Q326" s="3">
        <v>157</v>
      </c>
      <c r="S326" s="12"/>
      <c r="T326" s="12">
        <v>2017</v>
      </c>
      <c r="U326" s="12"/>
      <c r="V326" s="12"/>
      <c r="W326" s="12"/>
      <c r="X326" s="12"/>
      <c r="Y326" s="12"/>
      <c r="Z326" s="13" t="s">
        <v>49</v>
      </c>
      <c r="AA326" s="14">
        <v>281.23</v>
      </c>
      <c r="AB326" s="14"/>
      <c r="AC326" s="15"/>
      <c r="AD326" s="16">
        <f>IFERROR(VLOOKUP(B326,ERP!D:AA,20,0),VLOOKUP(AH326,ERP!D:AF,20,0))</f>
        <v>1</v>
      </c>
      <c r="AE326" s="16" t="str">
        <f>IFERROR(VLOOKUP(B326,ERP!D:AA,22,0),VLOOKUP(AH326,ERP!D:AF,22,0))</f>
        <v>02CL</v>
      </c>
      <c r="AF326" s="16">
        <f>IFERROR(VLOOKUP(B326,ERP!D:AA,24,0),VLOOKUP(AH326,ERP!D:AF,24,0))</f>
        <v>1</v>
      </c>
      <c r="AG326" s="16" t="s">
        <v>44</v>
      </c>
      <c r="AH326" s="16" t="str">
        <f>IFERROR(VLOOKUP(AG326,ERP!A:D,4,0),"")</f>
        <v/>
      </c>
      <c r="AI326" s="17"/>
      <c r="AJ326" s="17"/>
      <c r="AK326" s="17"/>
    </row>
  </sheetData>
  <autoFilter ref="A1:AK326" xr:uid="{00000000-0009-0000-0000-000000000000}"/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343"/>
  <sheetViews>
    <sheetView tabSelected="1" workbookViewId="0">
      <selection activeCell="Q2" sqref="Q2"/>
    </sheetView>
  </sheetViews>
  <sheetFormatPr baseColWidth="10" defaultColWidth="12.6640625" defaultRowHeight="15" customHeight="1" x14ac:dyDescent="0.15"/>
  <cols>
    <col min="1" max="3" width="14.5" customWidth="1"/>
    <col min="4" max="4" width="8.1640625" customWidth="1"/>
    <col min="5" max="5" width="14.5" customWidth="1"/>
    <col min="6" max="6" width="17.1640625" customWidth="1"/>
    <col min="7" max="7" width="22" customWidth="1"/>
    <col min="8" max="8" width="8" customWidth="1"/>
    <col min="9" max="9" width="8.83203125" customWidth="1"/>
    <col min="10" max="10" width="10.1640625" customWidth="1"/>
    <col min="11" max="11" width="14.5" customWidth="1"/>
    <col min="12" max="12" width="8.5" customWidth="1"/>
    <col min="13" max="13" width="8.1640625" customWidth="1"/>
    <col min="14" max="14" width="9.1640625" customWidth="1"/>
    <col min="15" max="15" width="18.83203125" customWidth="1"/>
    <col min="16" max="16" width="8.83203125" customWidth="1"/>
    <col min="17" max="32" width="14.5" customWidth="1"/>
    <col min="33" max="35" width="27" customWidth="1"/>
  </cols>
  <sheetData>
    <row r="1" spans="1:35" ht="42" x14ac:dyDescent="0.15">
      <c r="A1" s="26" t="s">
        <v>5</v>
      </c>
      <c r="B1" s="26" t="s">
        <v>84</v>
      </c>
      <c r="C1" s="26" t="s">
        <v>85</v>
      </c>
      <c r="D1" s="27" t="s">
        <v>1</v>
      </c>
      <c r="E1" s="27" t="s">
        <v>3</v>
      </c>
      <c r="F1" s="27" t="s">
        <v>86</v>
      </c>
      <c r="G1" s="26" t="s">
        <v>87</v>
      </c>
      <c r="H1" s="28" t="s">
        <v>88</v>
      </c>
      <c r="I1" s="29" t="s">
        <v>11</v>
      </c>
      <c r="J1" s="26" t="s">
        <v>89</v>
      </c>
      <c r="K1" s="28" t="s">
        <v>88</v>
      </c>
      <c r="L1" s="29" t="s">
        <v>90</v>
      </c>
      <c r="M1" s="26" t="s">
        <v>91</v>
      </c>
      <c r="N1" s="29" t="s">
        <v>92</v>
      </c>
      <c r="O1" s="30" t="s">
        <v>93</v>
      </c>
      <c r="P1" s="31" t="s">
        <v>88</v>
      </c>
      <c r="Q1" s="29" t="s">
        <v>94</v>
      </c>
      <c r="R1" s="32" t="s">
        <v>95</v>
      </c>
      <c r="S1" s="32" t="s">
        <v>96</v>
      </c>
      <c r="T1" s="29" t="s">
        <v>97</v>
      </c>
      <c r="U1" s="27" t="s">
        <v>98</v>
      </c>
      <c r="V1" s="29" t="s">
        <v>99</v>
      </c>
      <c r="W1" s="33" t="s">
        <v>100</v>
      </c>
      <c r="X1" s="29" t="s">
        <v>101</v>
      </c>
      <c r="Y1" s="33" t="s">
        <v>102</v>
      </c>
      <c r="Z1" s="29" t="s">
        <v>103</v>
      </c>
      <c r="AA1" s="33" t="s">
        <v>104</v>
      </c>
      <c r="AB1" s="29" t="s">
        <v>105</v>
      </c>
      <c r="AC1" s="29" t="s">
        <v>106</v>
      </c>
      <c r="AD1" s="30" t="s">
        <v>107</v>
      </c>
      <c r="AE1" s="28" t="s">
        <v>88</v>
      </c>
      <c r="AF1" s="29" t="s">
        <v>108</v>
      </c>
      <c r="AG1" s="29" t="s">
        <v>109</v>
      </c>
      <c r="AH1" s="29" t="s">
        <v>110</v>
      </c>
      <c r="AI1" s="29" t="s">
        <v>111</v>
      </c>
    </row>
    <row r="2" spans="1:35" ht="15.75" customHeight="1" x14ac:dyDescent="0.2">
      <c r="A2" s="34">
        <v>1020322771</v>
      </c>
      <c r="B2" s="35" t="s">
        <v>44</v>
      </c>
      <c r="C2" s="10"/>
      <c r="D2" s="36">
        <v>75216</v>
      </c>
      <c r="E2" s="36" t="s">
        <v>37</v>
      </c>
      <c r="F2" s="36" t="s">
        <v>112</v>
      </c>
      <c r="G2" s="10" t="str">
        <f>VLOOKUP(A2,CADASTRE!F:G,2,0)</f>
        <v>156 RUE SAINT-DENIS</v>
      </c>
      <c r="H2" s="20" t="b">
        <f>(LEFT(F2,SEARCH(" ",F2))=LEFT(G2,SEARCH(" ",G2)))</f>
        <v>1</v>
      </c>
      <c r="I2" s="37">
        <v>1</v>
      </c>
      <c r="J2" s="10">
        <f>VLOOKUP(A2,CADASTRE!F:L,7,0)</f>
        <v>1</v>
      </c>
      <c r="K2" s="20" t="b">
        <f t="shared" ref="K2:K256" si="0">I2=J2</f>
        <v>1</v>
      </c>
      <c r="L2" s="36">
        <v>1</v>
      </c>
      <c r="M2" s="10">
        <f>VLOOKUP(A2,CADASTRE!F:O,6,0)</f>
        <v>1001</v>
      </c>
      <c r="N2" s="38">
        <v>64</v>
      </c>
      <c r="O2" s="39">
        <f>IF(OR(VLOOKUP(A2,CADASTRE!F:V,4,0)="",VLOOKUP(A2,CADASTRE!F:V,4,0)=0),VLOOKUP(A2,CADASTRE!F:V,16,0)+VLOOKUP(A2,CADASTRE!F:X,17,0),VLOOKUP(A2,CADASTRE!F:V,4,0))</f>
        <v>64</v>
      </c>
      <c r="P2" s="15" t="str">
        <f t="shared" ref="P2:P256" si="1">IF(ABS(N2-O2)&gt;3,"FAUX","VRAI")</f>
        <v>VRAI</v>
      </c>
      <c r="Q2" s="36" t="s">
        <v>113</v>
      </c>
      <c r="R2" s="40" t="str">
        <f>VLOOKUP(A2,CADASTRE!F:AC,3,0)</f>
        <v>Appartement</v>
      </c>
      <c r="S2" s="41" t="str">
        <f>IFERROR(IF(VLOOKUP(A2,CADASTRE!F:R,13,0)="",VLOOKUP(B2,CADASTRE!F:R,13,0),VLOOKUP(A2,CADASTRE!F:R,13,0)),"")</f>
        <v/>
      </c>
      <c r="T2" s="36" t="s">
        <v>114</v>
      </c>
      <c r="U2" s="42"/>
      <c r="V2" s="36" t="s">
        <v>115</v>
      </c>
      <c r="W2" s="43">
        <v>1</v>
      </c>
      <c r="X2" s="36" t="s">
        <v>116</v>
      </c>
      <c r="Y2" s="43" t="s">
        <v>117</v>
      </c>
      <c r="Z2" s="36" t="s">
        <v>118</v>
      </c>
      <c r="AA2" s="43">
        <v>1</v>
      </c>
      <c r="AB2" s="36" t="s">
        <v>119</v>
      </c>
      <c r="AC2" s="36">
        <v>75102</v>
      </c>
      <c r="AD2" s="44">
        <f>VLOOKUP(D2,CADASTRE!B:E,4,0)</f>
        <v>75102</v>
      </c>
      <c r="AE2" s="20" t="b">
        <f t="shared" ref="AE2:AE256" si="2">AC2=AD2</f>
        <v>1</v>
      </c>
      <c r="AF2" s="36">
        <v>1020322771</v>
      </c>
      <c r="AG2" s="3" t="s">
        <v>120</v>
      </c>
      <c r="AH2" s="3"/>
      <c r="AI2" s="3"/>
    </row>
    <row r="3" spans="1:35" ht="15.75" customHeight="1" x14ac:dyDescent="0.2">
      <c r="A3" s="34">
        <v>1020325654</v>
      </c>
      <c r="B3" s="35" t="s">
        <v>44</v>
      </c>
      <c r="C3" s="10"/>
      <c r="D3" s="36">
        <v>75217</v>
      </c>
      <c r="E3" s="36" t="s">
        <v>37</v>
      </c>
      <c r="F3" s="36" t="s">
        <v>112</v>
      </c>
      <c r="G3" s="10" t="str">
        <f>VLOOKUP(A3,CADASTRE!F:G,2,0)</f>
        <v>156 RUE SAINT-DENIS</v>
      </c>
      <c r="H3" s="20" t="b">
        <f t="shared" ref="H3:H66" si="3">(LEFT(F3,SEARCH(" ",F3))=LEFT(G3,SEARCH(" ",G3)))</f>
        <v>1</v>
      </c>
      <c r="I3" s="37">
        <v>2</v>
      </c>
      <c r="J3" s="10">
        <f>VLOOKUP(A3,CADASTRE!F:L,7,0)</f>
        <v>2</v>
      </c>
      <c r="K3" s="20" t="b">
        <f t="shared" si="0"/>
        <v>1</v>
      </c>
      <c r="L3" s="36">
        <v>2</v>
      </c>
      <c r="M3" s="10">
        <f>VLOOKUP(A3,CADASTRE!F:O,6,0)</f>
        <v>1001</v>
      </c>
      <c r="N3" s="38">
        <v>56</v>
      </c>
      <c r="O3" s="39">
        <f>IF(OR(VLOOKUP(A3,CADASTRE!F:V,4,0)="",VLOOKUP(A3,CADASTRE!F:V,4,0)=0),VLOOKUP(A3,CADASTRE!F:V,16,0)+VLOOKUP(A3,CADASTRE!F:X,17,0),VLOOKUP(A3,CADASTRE!F:V,4,0))</f>
        <v>56</v>
      </c>
      <c r="P3" s="15" t="str">
        <f t="shared" si="1"/>
        <v>VRAI</v>
      </c>
      <c r="Q3" s="36" t="s">
        <v>113</v>
      </c>
      <c r="R3" s="40" t="str">
        <f>VLOOKUP(A3,CADASTRE!F:AC,3,0)</f>
        <v>Appartement</v>
      </c>
      <c r="S3" s="41" t="str">
        <f>IFERROR(IF(VLOOKUP(A3,CADASTRE!F:R,13,0)="",VLOOKUP(B3,CADASTRE!F:R,13,0),VLOOKUP(A3,CADASTRE!F:R,13,0)),"")</f>
        <v/>
      </c>
      <c r="T3" s="36" t="s">
        <v>114</v>
      </c>
      <c r="U3" s="42"/>
      <c r="V3" s="36" t="s">
        <v>115</v>
      </c>
      <c r="W3" s="43">
        <v>1</v>
      </c>
      <c r="X3" s="36" t="s">
        <v>116</v>
      </c>
      <c r="Y3" s="43" t="s">
        <v>117</v>
      </c>
      <c r="Z3" s="36" t="s">
        <v>118</v>
      </c>
      <c r="AA3" s="43">
        <v>1</v>
      </c>
      <c r="AB3" s="36" t="s">
        <v>119</v>
      </c>
      <c r="AC3" s="36">
        <v>75102</v>
      </c>
      <c r="AD3" s="44">
        <f>VLOOKUP(D3,CADASTRE!B:E,4,0)</f>
        <v>75102</v>
      </c>
      <c r="AE3" s="20" t="b">
        <f t="shared" si="2"/>
        <v>1</v>
      </c>
      <c r="AF3" s="36">
        <v>1020325654</v>
      </c>
      <c r="AG3" s="3" t="s">
        <v>120</v>
      </c>
      <c r="AH3" s="3"/>
      <c r="AI3" s="3"/>
    </row>
    <row r="4" spans="1:35" ht="15.75" customHeight="1" x14ac:dyDescent="0.2">
      <c r="A4" s="34">
        <v>1020322772</v>
      </c>
      <c r="B4" s="35" t="s">
        <v>44</v>
      </c>
      <c r="C4" s="10"/>
      <c r="D4" s="36">
        <v>75218</v>
      </c>
      <c r="E4" s="36" t="s">
        <v>37</v>
      </c>
      <c r="F4" s="36" t="s">
        <v>112</v>
      </c>
      <c r="G4" s="10" t="str">
        <f>VLOOKUP(A4,CADASTRE!F:G,2,0)</f>
        <v>156 RUE SAINT-DENIS</v>
      </c>
      <c r="H4" s="20" t="b">
        <f t="shared" si="3"/>
        <v>1</v>
      </c>
      <c r="I4" s="37">
        <v>3</v>
      </c>
      <c r="J4" s="10">
        <f>VLOOKUP(A4,CADASTRE!F:L,7,0)</f>
        <v>3</v>
      </c>
      <c r="K4" s="20" t="b">
        <f t="shared" si="0"/>
        <v>1</v>
      </c>
      <c r="L4" s="36">
        <v>3</v>
      </c>
      <c r="M4" s="10">
        <f>VLOOKUP(A4,CADASTRE!F:O,6,0)</f>
        <v>1001</v>
      </c>
      <c r="N4" s="38">
        <v>49</v>
      </c>
      <c r="O4" s="39">
        <f>IF(OR(VLOOKUP(A4,CADASTRE!F:V,4,0)="",VLOOKUP(A4,CADASTRE!F:V,4,0)=0),VLOOKUP(A4,CADASTRE!F:V,16,0)+VLOOKUP(A4,CADASTRE!F:X,17,0),VLOOKUP(A4,CADASTRE!F:V,4,0))</f>
        <v>49</v>
      </c>
      <c r="P4" s="15" t="str">
        <f t="shared" si="1"/>
        <v>VRAI</v>
      </c>
      <c r="Q4" s="36" t="s">
        <v>113</v>
      </c>
      <c r="R4" s="40" t="str">
        <f>VLOOKUP(A4,CADASTRE!F:AC,3,0)</f>
        <v>Appartement</v>
      </c>
      <c r="S4" s="41" t="str">
        <f>IFERROR(IF(VLOOKUP(A4,CADASTRE!F:R,13,0)="",VLOOKUP(B4,CADASTRE!F:R,13,0),VLOOKUP(A4,CADASTRE!F:R,13,0)),"")</f>
        <v/>
      </c>
      <c r="T4" s="36" t="s">
        <v>114</v>
      </c>
      <c r="U4" s="42"/>
      <c r="V4" s="36" t="s">
        <v>115</v>
      </c>
      <c r="W4" s="43">
        <v>1</v>
      </c>
      <c r="X4" s="36" t="s">
        <v>116</v>
      </c>
      <c r="Y4" s="43" t="s">
        <v>117</v>
      </c>
      <c r="Z4" s="36" t="s">
        <v>118</v>
      </c>
      <c r="AA4" s="43">
        <v>1</v>
      </c>
      <c r="AB4" s="36" t="s">
        <v>119</v>
      </c>
      <c r="AC4" s="36">
        <v>75102</v>
      </c>
      <c r="AD4" s="44">
        <f>VLOOKUP(D4,CADASTRE!B:E,4,0)</f>
        <v>75102</v>
      </c>
      <c r="AE4" s="20" t="b">
        <f t="shared" si="2"/>
        <v>1</v>
      </c>
      <c r="AF4" s="36">
        <v>1020322772</v>
      </c>
      <c r="AG4" s="3" t="s">
        <v>120</v>
      </c>
      <c r="AH4" s="3"/>
      <c r="AI4" s="3"/>
    </row>
    <row r="5" spans="1:35" ht="15.75" customHeight="1" x14ac:dyDescent="0.2">
      <c r="A5" s="34">
        <v>1020322773</v>
      </c>
      <c r="B5" s="35" t="s">
        <v>44</v>
      </c>
      <c r="C5" s="10"/>
      <c r="D5" s="36">
        <v>75219</v>
      </c>
      <c r="E5" s="36" t="s">
        <v>37</v>
      </c>
      <c r="F5" s="36" t="s">
        <v>112</v>
      </c>
      <c r="G5" s="10" t="str">
        <f>VLOOKUP(A5,CADASTRE!F:G,2,0)</f>
        <v>156 RUE SAINT-DENIS</v>
      </c>
      <c r="H5" s="20" t="b">
        <f t="shared" si="3"/>
        <v>1</v>
      </c>
      <c r="I5" s="37">
        <v>4</v>
      </c>
      <c r="J5" s="10">
        <f>VLOOKUP(A5,CADASTRE!F:L,7,0)</f>
        <v>4</v>
      </c>
      <c r="K5" s="20" t="b">
        <f t="shared" si="0"/>
        <v>1</v>
      </c>
      <c r="L5" s="36">
        <v>4</v>
      </c>
      <c r="M5" s="10">
        <f>VLOOKUP(A5,CADASTRE!F:O,6,0)</f>
        <v>1001</v>
      </c>
      <c r="N5" s="38">
        <v>49</v>
      </c>
      <c r="O5" s="39">
        <f>IF(OR(VLOOKUP(A5,CADASTRE!F:V,4,0)="",VLOOKUP(A5,CADASTRE!F:V,4,0)=0),VLOOKUP(A5,CADASTRE!F:V,16,0)+VLOOKUP(A5,CADASTRE!F:X,17,0),VLOOKUP(A5,CADASTRE!F:V,4,0))</f>
        <v>49</v>
      </c>
      <c r="P5" s="15" t="str">
        <f t="shared" si="1"/>
        <v>VRAI</v>
      </c>
      <c r="Q5" s="36" t="s">
        <v>113</v>
      </c>
      <c r="R5" s="40" t="str">
        <f>VLOOKUP(A5,CADASTRE!F:AC,3,0)</f>
        <v>Appartement</v>
      </c>
      <c r="S5" s="41" t="str">
        <f>IFERROR(IF(VLOOKUP(A5,CADASTRE!F:R,13,0)="",VLOOKUP(B5,CADASTRE!F:R,13,0),VLOOKUP(A5,CADASTRE!F:R,13,0)),"")</f>
        <v/>
      </c>
      <c r="T5" s="36" t="s">
        <v>114</v>
      </c>
      <c r="U5" s="42"/>
      <c r="V5" s="36" t="s">
        <v>115</v>
      </c>
      <c r="W5" s="43">
        <v>1</v>
      </c>
      <c r="X5" s="36" t="s">
        <v>116</v>
      </c>
      <c r="Y5" s="43" t="s">
        <v>117</v>
      </c>
      <c r="Z5" s="36" t="s">
        <v>118</v>
      </c>
      <c r="AA5" s="43">
        <v>1</v>
      </c>
      <c r="AB5" s="36" t="s">
        <v>119</v>
      </c>
      <c r="AC5" s="36">
        <v>75102</v>
      </c>
      <c r="AD5" s="44">
        <f>VLOOKUP(D5,CADASTRE!B:E,4,0)</f>
        <v>75102</v>
      </c>
      <c r="AE5" s="20" t="b">
        <f t="shared" si="2"/>
        <v>1</v>
      </c>
      <c r="AF5" s="36">
        <v>1020322773</v>
      </c>
      <c r="AG5" s="3" t="s">
        <v>120</v>
      </c>
      <c r="AH5" s="3"/>
      <c r="AI5" s="3"/>
    </row>
    <row r="6" spans="1:35" ht="15.75" customHeight="1" x14ac:dyDescent="0.2">
      <c r="A6" s="34">
        <v>1020322774</v>
      </c>
      <c r="B6" s="35" t="s">
        <v>44</v>
      </c>
      <c r="C6" s="10"/>
      <c r="D6" s="36">
        <v>75220</v>
      </c>
      <c r="E6" s="36" t="s">
        <v>37</v>
      </c>
      <c r="F6" s="36" t="s">
        <v>112</v>
      </c>
      <c r="G6" s="10" t="str">
        <f>VLOOKUP(A6,CADASTRE!F:G,2,0)</f>
        <v>156 RUE SAINT-DENIS</v>
      </c>
      <c r="H6" s="20" t="b">
        <f t="shared" si="3"/>
        <v>1</v>
      </c>
      <c r="I6" s="37">
        <v>5</v>
      </c>
      <c r="J6" s="10">
        <f>VLOOKUP(A6,CADASTRE!F:L,7,0)</f>
        <v>5</v>
      </c>
      <c r="K6" s="20" t="b">
        <f t="shared" si="0"/>
        <v>1</v>
      </c>
      <c r="L6" s="36">
        <v>5</v>
      </c>
      <c r="M6" s="10">
        <f>VLOOKUP(A6,CADASTRE!F:O,6,0)</f>
        <v>1001</v>
      </c>
      <c r="N6" s="38">
        <v>51</v>
      </c>
      <c r="O6" s="39">
        <f>IF(OR(VLOOKUP(A6,CADASTRE!F:V,4,0)="",VLOOKUP(A6,CADASTRE!F:V,4,0)=0),VLOOKUP(A6,CADASTRE!F:V,16,0)+VLOOKUP(A6,CADASTRE!F:X,17,0),VLOOKUP(A6,CADASTRE!F:V,4,0))</f>
        <v>51</v>
      </c>
      <c r="P6" s="15" t="str">
        <f t="shared" si="1"/>
        <v>VRAI</v>
      </c>
      <c r="Q6" s="36" t="s">
        <v>113</v>
      </c>
      <c r="R6" s="40" t="str">
        <f>VLOOKUP(A6,CADASTRE!F:AC,3,0)</f>
        <v>Appartement</v>
      </c>
      <c r="S6" s="41" t="str">
        <f>IFERROR(IF(VLOOKUP(A6,CADASTRE!F:R,13,0)="",VLOOKUP(B6,CADASTRE!F:R,13,0),VLOOKUP(A6,CADASTRE!F:R,13,0)),"")</f>
        <v/>
      </c>
      <c r="T6" s="36" t="s">
        <v>114</v>
      </c>
      <c r="U6" s="42"/>
      <c r="V6" s="36" t="s">
        <v>121</v>
      </c>
      <c r="W6" s="43">
        <v>1</v>
      </c>
      <c r="X6" s="36" t="s">
        <v>116</v>
      </c>
      <c r="Y6" s="43" t="s">
        <v>117</v>
      </c>
      <c r="Z6" s="36" t="s">
        <v>118</v>
      </c>
      <c r="AA6" s="43">
        <v>1</v>
      </c>
      <c r="AB6" s="36" t="s">
        <v>119</v>
      </c>
      <c r="AC6" s="36">
        <v>75102</v>
      </c>
      <c r="AD6" s="44">
        <f>VLOOKUP(D6,CADASTRE!B:E,4,0)</f>
        <v>75102</v>
      </c>
      <c r="AE6" s="20" t="b">
        <f t="shared" si="2"/>
        <v>1</v>
      </c>
      <c r="AF6" s="36">
        <v>1020322774</v>
      </c>
      <c r="AG6" s="3" t="s">
        <v>120</v>
      </c>
      <c r="AH6" s="3"/>
      <c r="AI6" s="3"/>
    </row>
    <row r="7" spans="1:35" ht="15.75" customHeight="1" x14ac:dyDescent="0.2">
      <c r="A7" s="45">
        <v>1020322775</v>
      </c>
      <c r="B7" s="35" t="s">
        <v>44</v>
      </c>
      <c r="C7" s="10"/>
      <c r="D7" s="36">
        <v>75221</v>
      </c>
      <c r="E7" s="36" t="s">
        <v>37</v>
      </c>
      <c r="F7" s="36" t="s">
        <v>112</v>
      </c>
      <c r="G7" s="10" t="str">
        <f>VLOOKUP(A7,CADASTRE!F:G,2,0)</f>
        <v>156 RUE SAINT-DENIS</v>
      </c>
      <c r="H7" s="20" t="b">
        <f t="shared" si="3"/>
        <v>1</v>
      </c>
      <c r="I7" s="37">
        <v>6</v>
      </c>
      <c r="J7" s="10">
        <f>VLOOKUP(A7,CADASTRE!F:L,7,0)</f>
        <v>6</v>
      </c>
      <c r="K7" s="20" t="b">
        <f t="shared" si="0"/>
        <v>1</v>
      </c>
      <c r="L7" s="36">
        <v>6</v>
      </c>
      <c r="M7" s="10">
        <f>VLOOKUP(A7,CADASTRE!F:O,6,0)</f>
        <v>1001</v>
      </c>
      <c r="N7" s="38">
        <v>44</v>
      </c>
      <c r="O7" s="39">
        <f>IF(OR(VLOOKUP(A7,CADASTRE!F:V,4,0)="",VLOOKUP(A7,CADASTRE!F:V,4,0)=0),VLOOKUP(A7,CADASTRE!F:V,16,0)+VLOOKUP(A7,CADASTRE!F:X,17,0),VLOOKUP(A7,CADASTRE!F:V,4,0))</f>
        <v>44</v>
      </c>
      <c r="P7" s="15" t="str">
        <f t="shared" si="1"/>
        <v>VRAI</v>
      </c>
      <c r="Q7" s="36" t="s">
        <v>113</v>
      </c>
      <c r="R7" s="40" t="str">
        <f>VLOOKUP(A7,CADASTRE!F:AC,3,0)</f>
        <v>Appartement</v>
      </c>
      <c r="S7" s="41" t="str">
        <f>IFERROR(IF(VLOOKUP(A7,CADASTRE!F:R,13,0)="",VLOOKUP(B7,CADASTRE!F:R,13,0),VLOOKUP(A7,CADASTRE!F:R,13,0)),"")</f>
        <v/>
      </c>
      <c r="T7" s="36" t="s">
        <v>114</v>
      </c>
      <c r="U7" s="42"/>
      <c r="V7" s="36" t="s">
        <v>115</v>
      </c>
      <c r="W7" s="43">
        <v>1</v>
      </c>
      <c r="X7" s="36" t="s">
        <v>116</v>
      </c>
      <c r="Y7" s="43" t="s">
        <v>117</v>
      </c>
      <c r="Z7" s="36" t="s">
        <v>118</v>
      </c>
      <c r="AA7" s="43">
        <v>1</v>
      </c>
      <c r="AB7" s="36" t="s">
        <v>119</v>
      </c>
      <c r="AC7" s="36">
        <v>75102</v>
      </c>
      <c r="AD7" s="44">
        <f>VLOOKUP(D7,CADASTRE!B:E,4,0)</f>
        <v>75102</v>
      </c>
      <c r="AE7" s="20" t="b">
        <f t="shared" si="2"/>
        <v>1</v>
      </c>
      <c r="AF7" s="36">
        <v>1020322775</v>
      </c>
      <c r="AG7" s="3" t="s">
        <v>120</v>
      </c>
      <c r="AH7" s="3"/>
      <c r="AI7" s="3"/>
    </row>
    <row r="8" spans="1:35" ht="15.75" customHeight="1" x14ac:dyDescent="0.2">
      <c r="A8" s="34">
        <v>1020322777</v>
      </c>
      <c r="B8" s="35" t="s">
        <v>44</v>
      </c>
      <c r="C8" s="10"/>
      <c r="D8" s="36">
        <v>75222</v>
      </c>
      <c r="E8" s="36" t="s">
        <v>37</v>
      </c>
      <c r="F8" s="36" t="s">
        <v>112</v>
      </c>
      <c r="G8" s="10" t="str">
        <f>VLOOKUP(A8,CADASTRE!F:G,2,0)</f>
        <v>156 RUE SAINT-DENIS</v>
      </c>
      <c r="H8" s="20" t="b">
        <f t="shared" si="3"/>
        <v>1</v>
      </c>
      <c r="I8" s="37">
        <v>1</v>
      </c>
      <c r="J8" s="10">
        <f>VLOOKUP(A8,CADASTRE!F:L,7,0)</f>
        <v>1</v>
      </c>
      <c r="K8" s="20" t="b">
        <f t="shared" si="0"/>
        <v>1</v>
      </c>
      <c r="L8" s="36">
        <v>7</v>
      </c>
      <c r="M8" s="10">
        <f>VLOOKUP(A8,CADASTRE!F:O,6,0)</f>
        <v>1001</v>
      </c>
      <c r="N8" s="38">
        <v>63</v>
      </c>
      <c r="O8" s="39">
        <f>IF(OR(VLOOKUP(A8,CADASTRE!F:V,4,0)="",VLOOKUP(A8,CADASTRE!F:V,4,0)=0),VLOOKUP(A8,CADASTRE!F:V,16,0)+VLOOKUP(A8,CADASTRE!F:X,17,0),VLOOKUP(A8,CADASTRE!F:V,4,0))</f>
        <v>63</v>
      </c>
      <c r="P8" s="15" t="str">
        <f t="shared" si="1"/>
        <v>VRAI</v>
      </c>
      <c r="Q8" s="36" t="s">
        <v>113</v>
      </c>
      <c r="R8" s="40" t="str">
        <f>VLOOKUP(A8,CADASTRE!F:AC,3,0)</f>
        <v>Appartement</v>
      </c>
      <c r="S8" s="41" t="str">
        <f>IFERROR(IF(VLOOKUP(A8,CADASTRE!F:R,13,0)="",VLOOKUP(B8,CADASTRE!F:R,13,0),VLOOKUP(A8,CADASTRE!F:R,13,0)),"")</f>
        <v/>
      </c>
      <c r="T8" s="36" t="s">
        <v>114</v>
      </c>
      <c r="U8" s="42"/>
      <c r="V8" s="36" t="s">
        <v>115</v>
      </c>
      <c r="W8" s="43">
        <v>1</v>
      </c>
      <c r="X8" s="36" t="s">
        <v>116</v>
      </c>
      <c r="Y8" s="43" t="s">
        <v>117</v>
      </c>
      <c r="Z8" s="36" t="s">
        <v>118</v>
      </c>
      <c r="AA8" s="43">
        <v>2</v>
      </c>
      <c r="AB8" s="36" t="s">
        <v>122</v>
      </c>
      <c r="AC8" s="36">
        <v>75102</v>
      </c>
      <c r="AD8" s="44">
        <f>VLOOKUP(D8,CADASTRE!B:E,4,0)</f>
        <v>75102</v>
      </c>
      <c r="AE8" s="20" t="b">
        <f t="shared" si="2"/>
        <v>1</v>
      </c>
      <c r="AF8" s="36">
        <v>1020322777</v>
      </c>
      <c r="AG8" s="3" t="s">
        <v>120</v>
      </c>
      <c r="AH8" s="3"/>
      <c r="AI8" s="3"/>
    </row>
    <row r="9" spans="1:35" ht="15.75" customHeight="1" x14ac:dyDescent="0.2">
      <c r="A9" s="34">
        <v>1020322778</v>
      </c>
      <c r="B9" s="35" t="s">
        <v>44</v>
      </c>
      <c r="C9" s="10"/>
      <c r="D9" s="36">
        <v>75223</v>
      </c>
      <c r="E9" s="36" t="s">
        <v>37</v>
      </c>
      <c r="F9" s="36" t="s">
        <v>112</v>
      </c>
      <c r="G9" s="10" t="str">
        <f>VLOOKUP(A9,CADASTRE!F:G,2,0)</f>
        <v>156 RUE SAINT-DENIS</v>
      </c>
      <c r="H9" s="20" t="b">
        <f t="shared" si="3"/>
        <v>1</v>
      </c>
      <c r="I9" s="37">
        <v>1</v>
      </c>
      <c r="J9" s="10">
        <f>VLOOKUP(A9,CADASTRE!F:L,7,0)</f>
        <v>1</v>
      </c>
      <c r="K9" s="20" t="b">
        <f t="shared" si="0"/>
        <v>1</v>
      </c>
      <c r="L9" s="36">
        <v>8</v>
      </c>
      <c r="M9" s="10">
        <f>VLOOKUP(A9,CADASTRE!F:O,6,0)</f>
        <v>2001</v>
      </c>
      <c r="N9" s="38">
        <v>67</v>
      </c>
      <c r="O9" s="39">
        <f>IF(OR(VLOOKUP(A9,CADASTRE!F:V,4,0)="",VLOOKUP(A9,CADASTRE!F:V,4,0)=0),VLOOKUP(A9,CADASTRE!F:V,16,0)+VLOOKUP(A9,CADASTRE!F:X,17,0),VLOOKUP(A9,CADASTRE!F:V,4,0))</f>
        <v>67</v>
      </c>
      <c r="P9" s="15" t="str">
        <f t="shared" si="1"/>
        <v>VRAI</v>
      </c>
      <c r="Q9" s="36" t="s">
        <v>113</v>
      </c>
      <c r="R9" s="40" t="str">
        <f>VLOOKUP(A9,CADASTRE!F:AC,3,0)</f>
        <v>Appartement</v>
      </c>
      <c r="S9" s="41" t="str">
        <f>IFERROR(IF(VLOOKUP(A9,CADASTRE!F:R,13,0)="",VLOOKUP(B9,CADASTRE!F:R,13,0),VLOOKUP(A9,CADASTRE!F:R,13,0)),"")</f>
        <v/>
      </c>
      <c r="T9" s="36" t="s">
        <v>114</v>
      </c>
      <c r="U9" s="42"/>
      <c r="V9" s="36" t="s">
        <v>115</v>
      </c>
      <c r="W9" s="43">
        <v>1</v>
      </c>
      <c r="X9" s="36" t="s">
        <v>116</v>
      </c>
      <c r="Y9" s="43" t="s">
        <v>117</v>
      </c>
      <c r="Z9" s="36" t="s">
        <v>118</v>
      </c>
      <c r="AA9" s="43">
        <v>2</v>
      </c>
      <c r="AB9" s="36" t="s">
        <v>122</v>
      </c>
      <c r="AC9" s="36">
        <v>75102</v>
      </c>
      <c r="AD9" s="44">
        <f>VLOOKUP(D9,CADASTRE!B:E,4,0)</f>
        <v>75102</v>
      </c>
      <c r="AE9" s="20" t="b">
        <f t="shared" si="2"/>
        <v>1</v>
      </c>
      <c r="AF9" s="36">
        <v>1020322778</v>
      </c>
      <c r="AG9" s="3" t="s">
        <v>120</v>
      </c>
      <c r="AH9" s="3"/>
      <c r="AI9" s="3"/>
    </row>
    <row r="10" spans="1:35" ht="15.75" customHeight="1" x14ac:dyDescent="0.2">
      <c r="A10" s="34">
        <v>1020322779</v>
      </c>
      <c r="B10" s="35" t="s">
        <v>44</v>
      </c>
      <c r="C10" s="10"/>
      <c r="D10" s="36">
        <v>75224</v>
      </c>
      <c r="E10" s="36" t="s">
        <v>37</v>
      </c>
      <c r="F10" s="36" t="s">
        <v>112</v>
      </c>
      <c r="G10" s="10" t="str">
        <f>VLOOKUP(A10,CADASTRE!F:G,2,0)</f>
        <v>156 RUE SAINT-DENIS</v>
      </c>
      <c r="H10" s="20" t="b">
        <f t="shared" si="3"/>
        <v>1</v>
      </c>
      <c r="I10" s="37">
        <v>2</v>
      </c>
      <c r="J10" s="10">
        <f>VLOOKUP(A10,CADASTRE!F:L,7,0)</f>
        <v>2</v>
      </c>
      <c r="K10" s="20" t="b">
        <f t="shared" si="0"/>
        <v>1</v>
      </c>
      <c r="L10" s="36">
        <v>9</v>
      </c>
      <c r="M10" s="10">
        <f>VLOOKUP(A10,CADASTRE!F:O,6,0)</f>
        <v>1001</v>
      </c>
      <c r="N10" s="38">
        <v>61</v>
      </c>
      <c r="O10" s="39">
        <f>IF(OR(VLOOKUP(A10,CADASTRE!F:V,4,0)="",VLOOKUP(A10,CADASTRE!F:V,4,0)=0),VLOOKUP(A10,CADASTRE!F:V,16,0)+VLOOKUP(A10,CADASTRE!F:X,17,0),VLOOKUP(A10,CADASTRE!F:V,4,0))</f>
        <v>61</v>
      </c>
      <c r="P10" s="15" t="str">
        <f t="shared" si="1"/>
        <v>VRAI</v>
      </c>
      <c r="Q10" s="36" t="s">
        <v>113</v>
      </c>
      <c r="R10" s="40" t="str">
        <f>VLOOKUP(A10,CADASTRE!F:AC,3,0)</f>
        <v>Appartement</v>
      </c>
      <c r="S10" s="41" t="str">
        <f>IFERROR(IF(VLOOKUP(A10,CADASTRE!F:R,13,0)="",VLOOKUP(B10,CADASTRE!F:R,13,0),VLOOKUP(A10,CADASTRE!F:R,13,0)),"")</f>
        <v/>
      </c>
      <c r="T10" s="36" t="s">
        <v>114</v>
      </c>
      <c r="U10" s="42"/>
      <c r="V10" s="36" t="s">
        <v>115</v>
      </c>
      <c r="W10" s="43">
        <v>1</v>
      </c>
      <c r="X10" s="36" t="s">
        <v>116</v>
      </c>
      <c r="Y10" s="43" t="s">
        <v>117</v>
      </c>
      <c r="Z10" s="36" t="s">
        <v>118</v>
      </c>
      <c r="AA10" s="43">
        <v>2</v>
      </c>
      <c r="AB10" s="36" t="s">
        <v>122</v>
      </c>
      <c r="AC10" s="36">
        <v>75102</v>
      </c>
      <c r="AD10" s="44">
        <f>VLOOKUP(D10,CADASTRE!B:E,4,0)</f>
        <v>75102</v>
      </c>
      <c r="AE10" s="20" t="b">
        <f t="shared" si="2"/>
        <v>1</v>
      </c>
      <c r="AF10" s="36">
        <v>1020322779</v>
      </c>
      <c r="AG10" s="3" t="s">
        <v>120</v>
      </c>
      <c r="AH10" s="3"/>
      <c r="AI10" s="3"/>
    </row>
    <row r="11" spans="1:35" ht="15.75" customHeight="1" x14ac:dyDescent="0.2">
      <c r="A11" s="34">
        <v>1020322780</v>
      </c>
      <c r="B11" s="35" t="s">
        <v>44</v>
      </c>
      <c r="C11" s="10"/>
      <c r="D11" s="36">
        <v>75225</v>
      </c>
      <c r="E11" s="36" t="s">
        <v>37</v>
      </c>
      <c r="F11" s="36" t="s">
        <v>112</v>
      </c>
      <c r="G11" s="10" t="str">
        <f>VLOOKUP(A11,CADASTRE!F:G,2,0)</f>
        <v>156 RUE SAINT-DENIS</v>
      </c>
      <c r="H11" s="20" t="b">
        <f t="shared" si="3"/>
        <v>1</v>
      </c>
      <c r="I11" s="37">
        <v>2</v>
      </c>
      <c r="J11" s="10">
        <f>VLOOKUP(A11,CADASTRE!F:L,7,0)</f>
        <v>2</v>
      </c>
      <c r="K11" s="20" t="b">
        <f t="shared" si="0"/>
        <v>1</v>
      </c>
      <c r="L11" s="36">
        <v>10</v>
      </c>
      <c r="M11" s="10">
        <f>VLOOKUP(A11,CADASTRE!F:O,6,0)</f>
        <v>2001</v>
      </c>
      <c r="N11" s="38">
        <v>69</v>
      </c>
      <c r="O11" s="39">
        <f>IF(OR(VLOOKUP(A11,CADASTRE!F:V,4,0)="",VLOOKUP(A11,CADASTRE!F:V,4,0)=0),VLOOKUP(A11,CADASTRE!F:V,16,0)+VLOOKUP(A11,CADASTRE!F:X,17,0),VLOOKUP(A11,CADASTRE!F:V,4,0))</f>
        <v>69</v>
      </c>
      <c r="P11" s="15" t="str">
        <f t="shared" si="1"/>
        <v>VRAI</v>
      </c>
      <c r="Q11" s="36" t="s">
        <v>113</v>
      </c>
      <c r="R11" s="40" t="str">
        <f>VLOOKUP(A11,CADASTRE!F:AC,3,0)</f>
        <v>Appartement</v>
      </c>
      <c r="S11" s="41" t="str">
        <f>IFERROR(IF(VLOOKUP(A11,CADASTRE!F:R,13,0)="",VLOOKUP(B11,CADASTRE!F:R,13,0),VLOOKUP(A11,CADASTRE!F:R,13,0)),"")</f>
        <v/>
      </c>
      <c r="T11" s="36" t="s">
        <v>114</v>
      </c>
      <c r="U11" s="42"/>
      <c r="V11" s="36" t="s">
        <v>115</v>
      </c>
      <c r="W11" s="43">
        <v>1</v>
      </c>
      <c r="X11" s="36" t="s">
        <v>116</v>
      </c>
      <c r="Y11" s="43" t="s">
        <v>117</v>
      </c>
      <c r="Z11" s="36" t="s">
        <v>118</v>
      </c>
      <c r="AA11" s="43">
        <v>2</v>
      </c>
      <c r="AB11" s="36" t="s">
        <v>122</v>
      </c>
      <c r="AC11" s="36">
        <v>75102</v>
      </c>
      <c r="AD11" s="44">
        <f>VLOOKUP(D11,CADASTRE!B:E,4,0)</f>
        <v>75102</v>
      </c>
      <c r="AE11" s="20" t="b">
        <f t="shared" si="2"/>
        <v>1</v>
      </c>
      <c r="AF11" s="36">
        <v>1020322780</v>
      </c>
      <c r="AG11" s="3" t="s">
        <v>120</v>
      </c>
      <c r="AH11" s="3"/>
      <c r="AI11" s="3"/>
    </row>
    <row r="12" spans="1:35" ht="15.75" customHeight="1" x14ac:dyDescent="0.2">
      <c r="A12" s="34">
        <v>1020322781</v>
      </c>
      <c r="B12" s="35" t="s">
        <v>44</v>
      </c>
      <c r="C12" s="10"/>
      <c r="D12" s="36">
        <v>75226</v>
      </c>
      <c r="E12" s="36" t="s">
        <v>37</v>
      </c>
      <c r="F12" s="36" t="s">
        <v>112</v>
      </c>
      <c r="G12" s="10" t="str">
        <f>VLOOKUP(A12,CADASTRE!F:G,2,0)</f>
        <v>156 RUE SAINT-DENIS</v>
      </c>
      <c r="H12" s="20" t="b">
        <f t="shared" si="3"/>
        <v>1</v>
      </c>
      <c r="I12" s="37">
        <v>3</v>
      </c>
      <c r="J12" s="10">
        <f>VLOOKUP(A12,CADASTRE!F:L,7,0)</f>
        <v>3</v>
      </c>
      <c r="K12" s="20" t="b">
        <f t="shared" si="0"/>
        <v>1</v>
      </c>
      <c r="L12" s="36">
        <v>11</v>
      </c>
      <c r="M12" s="10">
        <f>VLOOKUP(A12,CADASTRE!F:O,6,0)</f>
        <v>1001</v>
      </c>
      <c r="N12" s="38">
        <v>60</v>
      </c>
      <c r="O12" s="39">
        <f>IF(OR(VLOOKUP(A12,CADASTRE!F:V,4,0)="",VLOOKUP(A12,CADASTRE!F:V,4,0)=0),VLOOKUP(A12,CADASTRE!F:V,16,0)+VLOOKUP(A12,CADASTRE!F:X,17,0),VLOOKUP(A12,CADASTRE!F:V,4,0))</f>
        <v>60</v>
      </c>
      <c r="P12" s="15" t="str">
        <f t="shared" si="1"/>
        <v>VRAI</v>
      </c>
      <c r="Q12" s="36" t="s">
        <v>113</v>
      </c>
      <c r="R12" s="40" t="str">
        <f>VLOOKUP(A12,CADASTRE!F:AC,3,0)</f>
        <v>Appartement</v>
      </c>
      <c r="S12" s="41" t="str">
        <f>IFERROR(IF(VLOOKUP(A12,CADASTRE!F:R,13,0)="",VLOOKUP(B12,CADASTRE!F:R,13,0),VLOOKUP(A12,CADASTRE!F:R,13,0)),"")</f>
        <v/>
      </c>
      <c r="T12" s="36" t="s">
        <v>114</v>
      </c>
      <c r="U12" s="42"/>
      <c r="V12" s="36" t="s">
        <v>115</v>
      </c>
      <c r="W12" s="43">
        <v>1</v>
      </c>
      <c r="X12" s="36" t="s">
        <v>116</v>
      </c>
      <c r="Y12" s="43" t="s">
        <v>117</v>
      </c>
      <c r="Z12" s="36" t="s">
        <v>118</v>
      </c>
      <c r="AA12" s="43">
        <v>2</v>
      </c>
      <c r="AB12" s="36" t="s">
        <v>122</v>
      </c>
      <c r="AC12" s="36">
        <v>75102</v>
      </c>
      <c r="AD12" s="44">
        <f>VLOOKUP(D12,CADASTRE!B:E,4,0)</f>
        <v>75102</v>
      </c>
      <c r="AE12" s="20" t="b">
        <f t="shared" si="2"/>
        <v>1</v>
      </c>
      <c r="AF12" s="36">
        <v>1020322781</v>
      </c>
      <c r="AG12" s="3" t="s">
        <v>120</v>
      </c>
      <c r="AH12" s="3"/>
      <c r="AI12" s="3"/>
    </row>
    <row r="13" spans="1:35" ht="15.75" customHeight="1" x14ac:dyDescent="0.2">
      <c r="A13" s="34">
        <v>1020322782</v>
      </c>
      <c r="B13" s="35" t="s">
        <v>44</v>
      </c>
      <c r="C13" s="10"/>
      <c r="D13" s="36">
        <v>75227</v>
      </c>
      <c r="E13" s="36" t="s">
        <v>37</v>
      </c>
      <c r="F13" s="36" t="s">
        <v>112</v>
      </c>
      <c r="G13" s="10" t="str">
        <f>VLOOKUP(A13,CADASTRE!F:G,2,0)</f>
        <v>156 RUE SAINT-DENIS</v>
      </c>
      <c r="H13" s="20" t="b">
        <f t="shared" si="3"/>
        <v>1</v>
      </c>
      <c r="I13" s="37">
        <v>3</v>
      </c>
      <c r="J13" s="10">
        <f>VLOOKUP(A13,CADASTRE!F:L,7,0)</f>
        <v>3</v>
      </c>
      <c r="K13" s="20" t="b">
        <f t="shared" si="0"/>
        <v>1</v>
      </c>
      <c r="L13" s="36">
        <v>12</v>
      </c>
      <c r="M13" s="10">
        <f>VLOOKUP(A13,CADASTRE!F:O,6,0)</f>
        <v>2001</v>
      </c>
      <c r="N13" s="38">
        <v>85</v>
      </c>
      <c r="O13" s="39">
        <f>IF(OR(VLOOKUP(A13,CADASTRE!F:V,4,0)="",VLOOKUP(A13,CADASTRE!F:V,4,0)=0),VLOOKUP(A13,CADASTRE!F:V,16,0)+VLOOKUP(A13,CADASTRE!F:X,17,0),VLOOKUP(A13,CADASTRE!F:V,4,0))</f>
        <v>85</v>
      </c>
      <c r="P13" s="15" t="str">
        <f t="shared" si="1"/>
        <v>VRAI</v>
      </c>
      <c r="Q13" s="36" t="s">
        <v>113</v>
      </c>
      <c r="R13" s="40" t="str">
        <f>VLOOKUP(A13,CADASTRE!F:AC,3,0)</f>
        <v>Appartement</v>
      </c>
      <c r="S13" s="41" t="str">
        <f>IFERROR(IF(VLOOKUP(A13,CADASTRE!F:R,13,0)="",VLOOKUP(B13,CADASTRE!F:R,13,0),VLOOKUP(A13,CADASTRE!F:R,13,0)),"")</f>
        <v/>
      </c>
      <c r="T13" s="36" t="s">
        <v>114</v>
      </c>
      <c r="U13" s="42"/>
      <c r="V13" s="36" t="s">
        <v>115</v>
      </c>
      <c r="W13" s="43">
        <v>1</v>
      </c>
      <c r="X13" s="36" t="s">
        <v>116</v>
      </c>
      <c r="Y13" s="43" t="s">
        <v>117</v>
      </c>
      <c r="Z13" s="36" t="s">
        <v>118</v>
      </c>
      <c r="AA13" s="43">
        <v>2</v>
      </c>
      <c r="AB13" s="36" t="s">
        <v>122</v>
      </c>
      <c r="AC13" s="36">
        <v>75102</v>
      </c>
      <c r="AD13" s="44">
        <f>VLOOKUP(D13,CADASTRE!B:E,4,0)</f>
        <v>75102</v>
      </c>
      <c r="AE13" s="20" t="b">
        <f t="shared" si="2"/>
        <v>1</v>
      </c>
      <c r="AF13" s="36">
        <v>1020322782</v>
      </c>
      <c r="AG13" s="3" t="s">
        <v>120</v>
      </c>
      <c r="AH13" s="3"/>
      <c r="AI13" s="3"/>
    </row>
    <row r="14" spans="1:35" ht="15.75" customHeight="1" x14ac:dyDescent="0.2">
      <c r="A14" s="34">
        <v>1020322783</v>
      </c>
      <c r="B14" s="35" t="s">
        <v>44</v>
      </c>
      <c r="C14" s="10"/>
      <c r="D14" s="36">
        <v>75228</v>
      </c>
      <c r="E14" s="36" t="s">
        <v>37</v>
      </c>
      <c r="F14" s="36" t="s">
        <v>112</v>
      </c>
      <c r="G14" s="10" t="str">
        <f>VLOOKUP(A14,CADASTRE!F:G,2,0)</f>
        <v>156 RUE SAINT-DENIS</v>
      </c>
      <c r="H14" s="20" t="b">
        <f t="shared" si="3"/>
        <v>1</v>
      </c>
      <c r="I14" s="37">
        <v>4</v>
      </c>
      <c r="J14" s="10">
        <f>VLOOKUP(A14,CADASTRE!F:L,7,0)</f>
        <v>4</v>
      </c>
      <c r="K14" s="20" t="b">
        <f t="shared" si="0"/>
        <v>1</v>
      </c>
      <c r="L14" s="36">
        <v>13</v>
      </c>
      <c r="M14" s="10">
        <f>VLOOKUP(A14,CADASTRE!F:O,6,0)</f>
        <v>1001</v>
      </c>
      <c r="N14" s="38">
        <v>52</v>
      </c>
      <c r="O14" s="39">
        <f>IF(OR(VLOOKUP(A14,CADASTRE!F:V,4,0)="",VLOOKUP(A14,CADASTRE!F:V,4,0)=0),VLOOKUP(A14,CADASTRE!F:V,16,0)+VLOOKUP(A14,CADASTRE!F:X,17,0),VLOOKUP(A14,CADASTRE!F:V,4,0))</f>
        <v>52</v>
      </c>
      <c r="P14" s="15" t="str">
        <f t="shared" si="1"/>
        <v>VRAI</v>
      </c>
      <c r="Q14" s="36" t="s">
        <v>113</v>
      </c>
      <c r="R14" s="40" t="str">
        <f>VLOOKUP(A14,CADASTRE!F:AC,3,0)</f>
        <v>Appartement</v>
      </c>
      <c r="S14" s="41" t="str">
        <f>IFERROR(IF(VLOOKUP(A14,CADASTRE!F:R,13,0)="",VLOOKUP(B14,CADASTRE!F:R,13,0),VLOOKUP(A14,CADASTRE!F:R,13,0)),"")</f>
        <v/>
      </c>
      <c r="T14" s="36" t="s">
        <v>114</v>
      </c>
      <c r="U14" s="42"/>
      <c r="V14" s="36" t="s">
        <v>115</v>
      </c>
      <c r="W14" s="43">
        <v>1</v>
      </c>
      <c r="X14" s="36" t="s">
        <v>116</v>
      </c>
      <c r="Y14" s="43" t="s">
        <v>117</v>
      </c>
      <c r="Z14" s="36" t="s">
        <v>118</v>
      </c>
      <c r="AA14" s="43">
        <v>2</v>
      </c>
      <c r="AB14" s="36" t="s">
        <v>122</v>
      </c>
      <c r="AC14" s="36">
        <v>75102</v>
      </c>
      <c r="AD14" s="44">
        <f>VLOOKUP(D14,CADASTRE!B:E,4,0)</f>
        <v>75102</v>
      </c>
      <c r="AE14" s="20" t="b">
        <f t="shared" si="2"/>
        <v>1</v>
      </c>
      <c r="AF14" s="36">
        <v>1020322783</v>
      </c>
      <c r="AG14" s="3" t="s">
        <v>120</v>
      </c>
      <c r="AH14" s="3"/>
      <c r="AI14" s="3"/>
    </row>
    <row r="15" spans="1:35" ht="15.75" customHeight="1" x14ac:dyDescent="0.2">
      <c r="A15" s="34">
        <v>1020322784</v>
      </c>
      <c r="B15" s="35" t="s">
        <v>44</v>
      </c>
      <c r="C15" s="10"/>
      <c r="D15" s="36">
        <v>75229</v>
      </c>
      <c r="E15" s="36" t="s">
        <v>37</v>
      </c>
      <c r="F15" s="36" t="s">
        <v>112</v>
      </c>
      <c r="G15" s="10" t="str">
        <f>VLOOKUP(A15,CADASTRE!F:G,2,0)</f>
        <v>156 RUE SAINT-DENIS</v>
      </c>
      <c r="H15" s="20" t="b">
        <f t="shared" si="3"/>
        <v>1</v>
      </c>
      <c r="I15" s="37">
        <v>4</v>
      </c>
      <c r="J15" s="10">
        <f>VLOOKUP(A15,CADASTRE!F:L,7,0)</f>
        <v>4</v>
      </c>
      <c r="K15" s="20" t="b">
        <f t="shared" si="0"/>
        <v>1</v>
      </c>
      <c r="L15" s="36">
        <v>14</v>
      </c>
      <c r="M15" s="10">
        <f>VLOOKUP(A15,CADASTRE!F:O,6,0)</f>
        <v>2001</v>
      </c>
      <c r="N15" s="38">
        <v>45</v>
      </c>
      <c r="O15" s="39">
        <f>IF(OR(VLOOKUP(A15,CADASTRE!F:V,4,0)="",VLOOKUP(A15,CADASTRE!F:V,4,0)=0),VLOOKUP(A15,CADASTRE!F:V,16,0)+VLOOKUP(A15,CADASTRE!F:X,17,0),VLOOKUP(A15,CADASTRE!F:V,4,0))</f>
        <v>45</v>
      </c>
      <c r="P15" s="15" t="str">
        <f t="shared" si="1"/>
        <v>VRAI</v>
      </c>
      <c r="Q15" s="36" t="s">
        <v>113</v>
      </c>
      <c r="R15" s="40" t="str">
        <f>VLOOKUP(A15,CADASTRE!F:AC,3,0)</f>
        <v>Appartement</v>
      </c>
      <c r="S15" s="41" t="str">
        <f>IFERROR(IF(VLOOKUP(A15,CADASTRE!F:R,13,0)="",VLOOKUP(B15,CADASTRE!F:R,13,0),VLOOKUP(A15,CADASTRE!F:R,13,0)),"")</f>
        <v/>
      </c>
      <c r="T15" s="36" t="s">
        <v>114</v>
      </c>
      <c r="U15" s="42"/>
      <c r="V15" s="36" t="s">
        <v>115</v>
      </c>
      <c r="W15" s="43">
        <v>1</v>
      </c>
      <c r="X15" s="36" t="s">
        <v>116</v>
      </c>
      <c r="Y15" s="43" t="s">
        <v>117</v>
      </c>
      <c r="Z15" s="36" t="s">
        <v>118</v>
      </c>
      <c r="AA15" s="43">
        <v>2</v>
      </c>
      <c r="AB15" s="36" t="s">
        <v>122</v>
      </c>
      <c r="AC15" s="36">
        <v>75102</v>
      </c>
      <c r="AD15" s="44">
        <f>VLOOKUP(D15,CADASTRE!B:E,4,0)</f>
        <v>75102</v>
      </c>
      <c r="AE15" s="20" t="b">
        <f t="shared" si="2"/>
        <v>1</v>
      </c>
      <c r="AF15" s="36">
        <v>1020322784</v>
      </c>
      <c r="AG15" s="3" t="s">
        <v>120</v>
      </c>
      <c r="AH15" s="3"/>
      <c r="AI15" s="3"/>
    </row>
    <row r="16" spans="1:35" ht="15.75" customHeight="1" x14ac:dyDescent="0.2">
      <c r="A16" s="34">
        <v>1020322785</v>
      </c>
      <c r="B16" s="35" t="s">
        <v>44</v>
      </c>
      <c r="C16" s="10"/>
      <c r="D16" s="36">
        <v>75230</v>
      </c>
      <c r="E16" s="36" t="s">
        <v>37</v>
      </c>
      <c r="F16" s="36" t="s">
        <v>112</v>
      </c>
      <c r="G16" s="10" t="str">
        <f>VLOOKUP(A16,CADASTRE!F:G,2,0)</f>
        <v>156 RUE SAINT-DENIS</v>
      </c>
      <c r="H16" s="20" t="b">
        <f t="shared" si="3"/>
        <v>1</v>
      </c>
      <c r="I16" s="37">
        <v>5</v>
      </c>
      <c r="J16" s="10">
        <f>VLOOKUP(A16,CADASTRE!F:L,7,0)</f>
        <v>5</v>
      </c>
      <c r="K16" s="20" t="b">
        <f t="shared" si="0"/>
        <v>1</v>
      </c>
      <c r="L16" s="36">
        <v>15</v>
      </c>
      <c r="M16" s="10">
        <f>VLOOKUP(A16,CADASTRE!F:O,6,0)</f>
        <v>1001</v>
      </c>
      <c r="N16" s="38">
        <v>71</v>
      </c>
      <c r="O16" s="39">
        <f>IF(OR(VLOOKUP(A16,CADASTRE!F:V,4,0)="",VLOOKUP(A16,CADASTRE!F:V,4,0)=0),VLOOKUP(A16,CADASTRE!F:V,16,0)+VLOOKUP(A16,CADASTRE!F:X,17,0),VLOOKUP(A16,CADASTRE!F:V,4,0))</f>
        <v>71</v>
      </c>
      <c r="P16" s="15" t="str">
        <f t="shared" si="1"/>
        <v>VRAI</v>
      </c>
      <c r="Q16" s="36" t="s">
        <v>113</v>
      </c>
      <c r="R16" s="40" t="str">
        <f>VLOOKUP(A16,CADASTRE!F:AC,3,0)</f>
        <v>Appartement</v>
      </c>
      <c r="S16" s="41" t="str">
        <f>IFERROR(IF(VLOOKUP(A16,CADASTRE!F:R,13,0)="",VLOOKUP(B16,CADASTRE!F:R,13,0),VLOOKUP(A16,CADASTRE!F:R,13,0)),"")</f>
        <v/>
      </c>
      <c r="T16" s="36" t="s">
        <v>114</v>
      </c>
      <c r="U16" s="42"/>
      <c r="V16" s="36" t="s">
        <v>115</v>
      </c>
      <c r="W16" s="43">
        <v>1</v>
      </c>
      <c r="X16" s="36" t="s">
        <v>116</v>
      </c>
      <c r="Y16" s="43" t="s">
        <v>117</v>
      </c>
      <c r="Z16" s="36" t="s">
        <v>118</v>
      </c>
      <c r="AA16" s="43">
        <v>2</v>
      </c>
      <c r="AB16" s="36" t="s">
        <v>122</v>
      </c>
      <c r="AC16" s="36">
        <v>75102</v>
      </c>
      <c r="AD16" s="44">
        <f>VLOOKUP(D16,CADASTRE!B:E,4,0)</f>
        <v>75102</v>
      </c>
      <c r="AE16" s="20" t="b">
        <f t="shared" si="2"/>
        <v>1</v>
      </c>
      <c r="AF16" s="36">
        <v>1020322785</v>
      </c>
      <c r="AG16" s="3" t="s">
        <v>120</v>
      </c>
      <c r="AH16" s="3"/>
      <c r="AI16" s="3"/>
    </row>
    <row r="17" spans="1:35" ht="15.75" customHeight="1" x14ac:dyDescent="0.2">
      <c r="A17" s="45">
        <v>1020325658</v>
      </c>
      <c r="B17" s="35" t="s">
        <v>44</v>
      </c>
      <c r="C17" s="10"/>
      <c r="D17" s="36">
        <v>75231</v>
      </c>
      <c r="E17" s="36" t="s">
        <v>37</v>
      </c>
      <c r="F17" s="36" t="s">
        <v>112</v>
      </c>
      <c r="G17" s="10" t="str">
        <f>VLOOKUP(A17,CADASTRE!F:G,2,0)</f>
        <v>156 RUE SAINT-DENIS</v>
      </c>
      <c r="H17" s="20" t="b">
        <f t="shared" si="3"/>
        <v>1</v>
      </c>
      <c r="I17" s="37">
        <v>0</v>
      </c>
      <c r="J17" s="10">
        <f>VLOOKUP(A17,CADASTRE!F:L,7,0)</f>
        <v>0</v>
      </c>
      <c r="K17" s="20" t="b">
        <f t="shared" si="0"/>
        <v>1</v>
      </c>
      <c r="L17" s="36">
        <v>3001</v>
      </c>
      <c r="M17" s="10">
        <f>VLOOKUP(A17,CADASTRE!F:O,6,0)</f>
        <v>2001</v>
      </c>
      <c r="N17" s="38">
        <v>120.32</v>
      </c>
      <c r="O17" s="39">
        <f>IF(OR(VLOOKUP(A17,CADASTRE!F:V,4,0)="",VLOOKUP(A17,CADASTRE!F:V,4,0)=0),VLOOKUP(A17,CADASTRE!F:V,16,0)+VLOOKUP(A17,CADASTRE!F:X,17,0),VLOOKUP(A17,CADASTRE!F:V,4,0))</f>
        <v>120</v>
      </c>
      <c r="P17" s="15" t="str">
        <f t="shared" si="1"/>
        <v>VRAI</v>
      </c>
      <c r="Q17" s="36" t="s">
        <v>123</v>
      </c>
      <c r="R17" s="40" t="str">
        <f>VLOOKUP(A17,CADASTRE!F:AC,3,0)</f>
        <v>Local divers</v>
      </c>
      <c r="S17" s="41" t="str">
        <f>IFERROR(IF(VLOOKUP(A17,CADASTRE!F:R,13,0)="",VLOOKUP(B17,CADASTRE!F:R,13,0),VLOOKUP(A17,CADASTRE!F:R,13,0)),"")</f>
        <v/>
      </c>
      <c r="T17" s="36" t="s">
        <v>114</v>
      </c>
      <c r="U17" s="42"/>
      <c r="V17" s="36" t="s">
        <v>115</v>
      </c>
      <c r="W17" s="43">
        <v>1</v>
      </c>
      <c r="X17" s="36" t="s">
        <v>116</v>
      </c>
      <c r="Y17" s="43" t="s">
        <v>117</v>
      </c>
      <c r="Z17" s="36" t="s">
        <v>118</v>
      </c>
      <c r="AA17" s="43">
        <v>2</v>
      </c>
      <c r="AB17" s="36" t="s">
        <v>122</v>
      </c>
      <c r="AC17" s="36">
        <v>75102</v>
      </c>
      <c r="AD17" s="44">
        <f>VLOOKUP(D17,CADASTRE!B:E,4,0)</f>
        <v>75102</v>
      </c>
      <c r="AE17" s="20" t="b">
        <f t="shared" si="2"/>
        <v>1</v>
      </c>
      <c r="AF17" s="36" t="s">
        <v>44</v>
      </c>
      <c r="AG17" s="3" t="s">
        <v>120</v>
      </c>
      <c r="AH17" s="3"/>
      <c r="AI17" s="3"/>
    </row>
    <row r="18" spans="1:35" ht="15.75" customHeight="1" x14ac:dyDescent="0.2">
      <c r="A18" s="34">
        <v>1020368842</v>
      </c>
      <c r="B18" s="35" t="s">
        <v>44</v>
      </c>
      <c r="C18" s="10"/>
      <c r="D18" s="36">
        <v>75232</v>
      </c>
      <c r="E18" s="36" t="s">
        <v>37</v>
      </c>
      <c r="F18" s="36" t="s">
        <v>112</v>
      </c>
      <c r="G18" s="10" t="str">
        <f>VLOOKUP(A18,CADASTRE!F:G,2,0)</f>
        <v>156 RUE SAINT-DENIS</v>
      </c>
      <c r="H18" s="20" t="b">
        <f t="shared" si="3"/>
        <v>1</v>
      </c>
      <c r="I18" s="37" t="s">
        <v>124</v>
      </c>
      <c r="J18" s="10">
        <f>VLOOKUP(A18,CADASTRE!F:L,7,0)</f>
        <v>81</v>
      </c>
      <c r="K18" s="20" t="b">
        <f t="shared" si="0"/>
        <v>0</v>
      </c>
      <c r="L18" s="36">
        <v>1</v>
      </c>
      <c r="M18" s="10">
        <f>VLOOKUP(A18,CADASTRE!F:O,6,0)</f>
        <v>8001</v>
      </c>
      <c r="N18" s="38">
        <v>20</v>
      </c>
      <c r="O18" s="39">
        <f>IF(OR(VLOOKUP(A18,CADASTRE!F:V,4,0)="",VLOOKUP(A18,CADASTRE!F:V,4,0)=0),VLOOKUP(A18,CADASTRE!F:V,16,0)+VLOOKUP(A18,CADASTRE!F:X,17,0),VLOOKUP(A18,CADASTRE!F:V,4,0))</f>
        <v>0</v>
      </c>
      <c r="P18" s="15" t="str">
        <f t="shared" si="1"/>
        <v>FAUX</v>
      </c>
      <c r="Q18" s="36" t="s">
        <v>52</v>
      </c>
      <c r="R18" s="40" t="str">
        <f>VLOOKUP(A18,CADASTRE!F:AC,3,0)</f>
        <v>Dépendance bâtie isolée</v>
      </c>
      <c r="S18" s="41" t="str">
        <f>IFERROR(IF(VLOOKUP(A18,CADASTRE!F:R,13,0)="",VLOOKUP(B18,CADASTRE!F:R,13,0),VLOOKUP(A18,CADASTRE!F:R,13,0)),"")</f>
        <v>Parking</v>
      </c>
      <c r="T18" s="36" t="s">
        <v>114</v>
      </c>
      <c r="U18" s="42"/>
      <c r="V18" s="36" t="s">
        <v>115</v>
      </c>
      <c r="W18" s="43">
        <v>1</v>
      </c>
      <c r="X18" s="36" t="s">
        <v>116</v>
      </c>
      <c r="Y18" s="43" t="s">
        <v>117</v>
      </c>
      <c r="Z18" s="36" t="s">
        <v>118</v>
      </c>
      <c r="AA18" s="43" t="s">
        <v>125</v>
      </c>
      <c r="AB18" s="36" t="s">
        <v>126</v>
      </c>
      <c r="AC18" s="36">
        <v>75102</v>
      </c>
      <c r="AD18" s="44">
        <f>VLOOKUP(D18,CADASTRE!B:E,4,0)</f>
        <v>75102</v>
      </c>
      <c r="AE18" s="20" t="b">
        <f t="shared" si="2"/>
        <v>1</v>
      </c>
      <c r="AF18" s="36" t="s">
        <v>44</v>
      </c>
      <c r="AG18" s="3" t="s">
        <v>120</v>
      </c>
      <c r="AH18" s="3"/>
      <c r="AI18" s="3"/>
    </row>
    <row r="19" spans="1:35" ht="15.75" customHeight="1" x14ac:dyDescent="0.2">
      <c r="A19" s="34">
        <v>1020368845</v>
      </c>
      <c r="B19" s="35" t="s">
        <v>44</v>
      </c>
      <c r="C19" s="10"/>
      <c r="D19" s="36">
        <v>75233</v>
      </c>
      <c r="E19" s="36" t="s">
        <v>37</v>
      </c>
      <c r="F19" s="36" t="s">
        <v>112</v>
      </c>
      <c r="G19" s="10" t="str">
        <f>VLOOKUP(A19,CADASTRE!F:G,2,0)</f>
        <v>156 RUE SAINT-DENIS</v>
      </c>
      <c r="H19" s="20" t="b">
        <f t="shared" si="3"/>
        <v>1</v>
      </c>
      <c r="I19" s="37" t="s">
        <v>124</v>
      </c>
      <c r="J19" s="10">
        <f>VLOOKUP(A19,CADASTRE!F:L,7,0)</f>
        <v>81</v>
      </c>
      <c r="K19" s="20" t="b">
        <f t="shared" si="0"/>
        <v>0</v>
      </c>
      <c r="L19" s="36">
        <v>2</v>
      </c>
      <c r="M19" s="10">
        <f>VLOOKUP(A19,CADASTRE!F:O,6,0)</f>
        <v>8002</v>
      </c>
      <c r="N19" s="38">
        <v>18</v>
      </c>
      <c r="O19" s="39">
        <f>IF(OR(VLOOKUP(A19,CADASTRE!F:V,4,0)="",VLOOKUP(A19,CADASTRE!F:V,4,0)=0),VLOOKUP(A19,CADASTRE!F:V,16,0)+VLOOKUP(A19,CADASTRE!F:X,17,0),VLOOKUP(A19,CADASTRE!F:V,4,0))</f>
        <v>0</v>
      </c>
      <c r="P19" s="15" t="str">
        <f t="shared" si="1"/>
        <v>FAUX</v>
      </c>
      <c r="Q19" s="36" t="s">
        <v>52</v>
      </c>
      <c r="R19" s="40" t="str">
        <f>VLOOKUP(A19,CADASTRE!F:AC,3,0)</f>
        <v>Dépendance bâtie isolée</v>
      </c>
      <c r="S19" s="41" t="str">
        <f>IFERROR(IF(VLOOKUP(A19,CADASTRE!F:R,13,0)="",VLOOKUP(B19,CADASTRE!F:R,13,0),VLOOKUP(A19,CADASTRE!F:R,13,0)),"")</f>
        <v>Parking</v>
      </c>
      <c r="T19" s="36" t="s">
        <v>114</v>
      </c>
      <c r="U19" s="42"/>
      <c r="V19" s="36" t="s">
        <v>115</v>
      </c>
      <c r="W19" s="43">
        <v>1</v>
      </c>
      <c r="X19" s="36" t="s">
        <v>116</v>
      </c>
      <c r="Y19" s="43" t="s">
        <v>117</v>
      </c>
      <c r="Z19" s="36" t="s">
        <v>118</v>
      </c>
      <c r="AA19" s="43" t="s">
        <v>125</v>
      </c>
      <c r="AB19" s="36" t="s">
        <v>126</v>
      </c>
      <c r="AC19" s="36">
        <v>75102</v>
      </c>
      <c r="AD19" s="44">
        <f>VLOOKUP(D19,CADASTRE!B:E,4,0)</f>
        <v>75102</v>
      </c>
      <c r="AE19" s="20" t="b">
        <f t="shared" si="2"/>
        <v>1</v>
      </c>
      <c r="AF19" s="36">
        <v>1020368854</v>
      </c>
      <c r="AG19" s="3" t="s">
        <v>120</v>
      </c>
      <c r="AH19" s="3"/>
      <c r="AI19" s="3"/>
    </row>
    <row r="20" spans="1:35" ht="15.75" customHeight="1" x14ac:dyDescent="0.2">
      <c r="A20" s="34">
        <v>1020368847</v>
      </c>
      <c r="B20" s="35" t="s">
        <v>44</v>
      </c>
      <c r="C20" s="10"/>
      <c r="D20" s="36">
        <v>75234</v>
      </c>
      <c r="E20" s="36" t="s">
        <v>37</v>
      </c>
      <c r="F20" s="36" t="s">
        <v>112</v>
      </c>
      <c r="G20" s="10" t="str">
        <f>VLOOKUP(A20,CADASTRE!F:G,2,0)</f>
        <v>156 RUE SAINT-DENIS</v>
      </c>
      <c r="H20" s="20" t="b">
        <f t="shared" si="3"/>
        <v>1</v>
      </c>
      <c r="I20" s="37" t="s">
        <v>124</v>
      </c>
      <c r="J20" s="10">
        <f>VLOOKUP(A20,CADASTRE!F:L,7,0)</f>
        <v>81</v>
      </c>
      <c r="K20" s="20" t="b">
        <f t="shared" si="0"/>
        <v>0</v>
      </c>
      <c r="L20" s="36">
        <v>3</v>
      </c>
      <c r="M20" s="10">
        <f>VLOOKUP(A20,CADASTRE!F:O,6,0)</f>
        <v>8003</v>
      </c>
      <c r="N20" s="38">
        <v>16</v>
      </c>
      <c r="O20" s="39">
        <f>IF(OR(VLOOKUP(A20,CADASTRE!F:V,4,0)="",VLOOKUP(A20,CADASTRE!F:V,4,0)=0),VLOOKUP(A20,CADASTRE!F:V,16,0)+VLOOKUP(A20,CADASTRE!F:X,17,0),VLOOKUP(A20,CADASTRE!F:V,4,0))</f>
        <v>0</v>
      </c>
      <c r="P20" s="15" t="str">
        <f t="shared" si="1"/>
        <v>FAUX</v>
      </c>
      <c r="Q20" s="36" t="s">
        <v>52</v>
      </c>
      <c r="R20" s="40" t="str">
        <f>VLOOKUP(A20,CADASTRE!F:AC,3,0)</f>
        <v>Dépendance bâtie isolée</v>
      </c>
      <c r="S20" s="41" t="str">
        <f>IFERROR(IF(VLOOKUP(A20,CADASTRE!F:R,13,0)="",VLOOKUP(B20,CADASTRE!F:R,13,0),VLOOKUP(A20,CADASTRE!F:R,13,0)),"")</f>
        <v>Parking</v>
      </c>
      <c r="T20" s="36" t="s">
        <v>114</v>
      </c>
      <c r="U20" s="42"/>
      <c r="V20" s="36" t="s">
        <v>115</v>
      </c>
      <c r="W20" s="43">
        <v>1</v>
      </c>
      <c r="X20" s="36" t="s">
        <v>116</v>
      </c>
      <c r="Y20" s="43" t="s">
        <v>117</v>
      </c>
      <c r="Z20" s="36" t="s">
        <v>118</v>
      </c>
      <c r="AA20" s="43" t="s">
        <v>125</v>
      </c>
      <c r="AB20" s="36" t="s">
        <v>126</v>
      </c>
      <c r="AC20" s="36">
        <v>75102</v>
      </c>
      <c r="AD20" s="44">
        <f>VLOOKUP(D20,CADASTRE!B:E,4,0)</f>
        <v>75102</v>
      </c>
      <c r="AE20" s="20" t="b">
        <f t="shared" si="2"/>
        <v>1</v>
      </c>
      <c r="AF20" s="36">
        <v>1020368855</v>
      </c>
      <c r="AG20" s="3" t="s">
        <v>120</v>
      </c>
      <c r="AH20" s="3"/>
      <c r="AI20" s="3"/>
    </row>
    <row r="21" spans="1:35" ht="15.75" customHeight="1" x14ac:dyDescent="0.2">
      <c r="A21" s="34">
        <v>1020368848</v>
      </c>
      <c r="B21" s="35" t="s">
        <v>44</v>
      </c>
      <c r="C21" s="10"/>
      <c r="D21" s="36">
        <v>75235</v>
      </c>
      <c r="E21" s="36" t="s">
        <v>37</v>
      </c>
      <c r="F21" s="36" t="s">
        <v>112</v>
      </c>
      <c r="G21" s="10" t="str">
        <f>VLOOKUP(A21,CADASTRE!F:G,2,0)</f>
        <v>156 RUE SAINT-DENIS</v>
      </c>
      <c r="H21" s="20" t="b">
        <f t="shared" si="3"/>
        <v>1</v>
      </c>
      <c r="I21" s="37" t="s">
        <v>124</v>
      </c>
      <c r="J21" s="10">
        <f>VLOOKUP(A21,CADASTRE!F:L,7,0)</f>
        <v>81</v>
      </c>
      <c r="K21" s="20" t="b">
        <f t="shared" si="0"/>
        <v>0</v>
      </c>
      <c r="L21" s="36">
        <v>4</v>
      </c>
      <c r="M21" s="10">
        <f>VLOOKUP(A21,CADASTRE!F:O,6,0)</f>
        <v>8004</v>
      </c>
      <c r="N21" s="38">
        <v>13</v>
      </c>
      <c r="O21" s="39">
        <f>IF(OR(VLOOKUP(A21,CADASTRE!F:V,4,0)="",VLOOKUP(A21,CADASTRE!F:V,4,0)=0),VLOOKUP(A21,CADASTRE!F:V,16,0)+VLOOKUP(A21,CADASTRE!F:X,17,0),VLOOKUP(A21,CADASTRE!F:V,4,0))</f>
        <v>0</v>
      </c>
      <c r="P21" s="15" t="str">
        <f t="shared" si="1"/>
        <v>FAUX</v>
      </c>
      <c r="Q21" s="36" t="s">
        <v>52</v>
      </c>
      <c r="R21" s="40" t="str">
        <f>VLOOKUP(A21,CADASTRE!F:AC,3,0)</f>
        <v>Dépendance bâtie isolée</v>
      </c>
      <c r="S21" s="41" t="str">
        <f>IFERROR(IF(VLOOKUP(A21,CADASTRE!F:R,13,0)="",VLOOKUP(B21,CADASTRE!F:R,13,0),VLOOKUP(A21,CADASTRE!F:R,13,0)),"")</f>
        <v>Parking</v>
      </c>
      <c r="T21" s="36" t="s">
        <v>114</v>
      </c>
      <c r="U21" s="42"/>
      <c r="V21" s="36" t="s">
        <v>115</v>
      </c>
      <c r="W21" s="43">
        <v>1</v>
      </c>
      <c r="X21" s="36" t="s">
        <v>116</v>
      </c>
      <c r="Y21" s="43" t="s">
        <v>117</v>
      </c>
      <c r="Z21" s="36" t="s">
        <v>118</v>
      </c>
      <c r="AA21" s="43" t="s">
        <v>125</v>
      </c>
      <c r="AB21" s="36" t="s">
        <v>126</v>
      </c>
      <c r="AC21" s="36">
        <v>75102</v>
      </c>
      <c r="AD21" s="44">
        <f>VLOOKUP(D21,CADASTRE!B:E,4,0)</f>
        <v>75102</v>
      </c>
      <c r="AE21" s="20" t="b">
        <f t="shared" si="2"/>
        <v>1</v>
      </c>
      <c r="AF21" s="36">
        <v>1020368847</v>
      </c>
      <c r="AG21" s="3" t="s">
        <v>120</v>
      </c>
      <c r="AH21" s="3"/>
      <c r="AI21" s="3"/>
    </row>
    <row r="22" spans="1:35" ht="15.75" customHeight="1" x14ac:dyDescent="0.2">
      <c r="A22" s="34">
        <v>1020368850</v>
      </c>
      <c r="B22" s="35" t="s">
        <v>44</v>
      </c>
      <c r="C22" s="10"/>
      <c r="D22" s="36">
        <v>75236</v>
      </c>
      <c r="E22" s="36" t="s">
        <v>37</v>
      </c>
      <c r="F22" s="36" t="s">
        <v>112</v>
      </c>
      <c r="G22" s="10" t="str">
        <f>VLOOKUP(A22,CADASTRE!F:G,2,0)</f>
        <v>156 RUE SAINT-DENIS</v>
      </c>
      <c r="H22" s="20" t="b">
        <f t="shared" si="3"/>
        <v>1</v>
      </c>
      <c r="I22" s="37" t="s">
        <v>124</v>
      </c>
      <c r="J22" s="10">
        <f>VLOOKUP(A22,CADASTRE!F:L,7,0)</f>
        <v>81</v>
      </c>
      <c r="K22" s="20" t="b">
        <f t="shared" si="0"/>
        <v>0</v>
      </c>
      <c r="L22" s="36">
        <v>5</v>
      </c>
      <c r="M22" s="10">
        <f>VLOOKUP(A22,CADASTRE!F:O,6,0)</f>
        <v>8005</v>
      </c>
      <c r="N22" s="38">
        <v>14</v>
      </c>
      <c r="O22" s="39">
        <f>IF(OR(VLOOKUP(A22,CADASTRE!F:V,4,0)="",VLOOKUP(A22,CADASTRE!F:V,4,0)=0),VLOOKUP(A22,CADASTRE!F:V,16,0)+VLOOKUP(A22,CADASTRE!F:X,17,0),VLOOKUP(A22,CADASTRE!F:V,4,0))</f>
        <v>0</v>
      </c>
      <c r="P22" s="15" t="str">
        <f t="shared" si="1"/>
        <v>FAUX</v>
      </c>
      <c r="Q22" s="36" t="s">
        <v>52</v>
      </c>
      <c r="R22" s="40" t="str">
        <f>VLOOKUP(A22,CADASTRE!F:AC,3,0)</f>
        <v>Dépendance bâtie isolée</v>
      </c>
      <c r="S22" s="41" t="str">
        <f>IFERROR(IF(VLOOKUP(A22,CADASTRE!F:R,13,0)="",VLOOKUP(B22,CADASTRE!F:R,13,0),VLOOKUP(A22,CADASTRE!F:R,13,0)),"")</f>
        <v>Parking</v>
      </c>
      <c r="T22" s="36" t="s">
        <v>114</v>
      </c>
      <c r="U22" s="42"/>
      <c r="V22" s="36" t="s">
        <v>115</v>
      </c>
      <c r="W22" s="43">
        <v>1</v>
      </c>
      <c r="X22" s="36" t="s">
        <v>116</v>
      </c>
      <c r="Y22" s="43" t="s">
        <v>117</v>
      </c>
      <c r="Z22" s="36" t="s">
        <v>118</v>
      </c>
      <c r="AA22" s="43" t="s">
        <v>125</v>
      </c>
      <c r="AB22" s="36" t="s">
        <v>126</v>
      </c>
      <c r="AC22" s="36">
        <v>75102</v>
      </c>
      <c r="AD22" s="44">
        <f>VLOOKUP(D22,CADASTRE!B:E,4,0)</f>
        <v>75102</v>
      </c>
      <c r="AE22" s="20" t="b">
        <f t="shared" si="2"/>
        <v>1</v>
      </c>
      <c r="AF22" s="36">
        <v>1020368845</v>
      </c>
      <c r="AG22" s="3" t="s">
        <v>120</v>
      </c>
      <c r="AH22" s="3"/>
      <c r="AI22" s="3"/>
    </row>
    <row r="23" spans="1:35" ht="15.75" customHeight="1" x14ac:dyDescent="0.2">
      <c r="A23" s="34">
        <v>1020368851</v>
      </c>
      <c r="B23" s="35" t="s">
        <v>44</v>
      </c>
      <c r="C23" s="10"/>
      <c r="D23" s="36">
        <v>75237</v>
      </c>
      <c r="E23" s="36" t="s">
        <v>37</v>
      </c>
      <c r="F23" s="36" t="s">
        <v>112</v>
      </c>
      <c r="G23" s="10" t="str">
        <f>VLOOKUP(A23,CADASTRE!F:G,2,0)</f>
        <v>156 RUE SAINT-DENIS</v>
      </c>
      <c r="H23" s="20" t="b">
        <f t="shared" si="3"/>
        <v>1</v>
      </c>
      <c r="I23" s="37" t="s">
        <v>124</v>
      </c>
      <c r="J23" s="10">
        <f>VLOOKUP(A23,CADASTRE!F:L,7,0)</f>
        <v>81</v>
      </c>
      <c r="K23" s="20" t="b">
        <f t="shared" si="0"/>
        <v>0</v>
      </c>
      <c r="L23" s="36">
        <v>6</v>
      </c>
      <c r="M23" s="10">
        <f>VLOOKUP(A23,CADASTRE!F:O,6,0)</f>
        <v>8006</v>
      </c>
      <c r="N23" s="38">
        <v>6</v>
      </c>
      <c r="O23" s="39">
        <f>IF(OR(VLOOKUP(A23,CADASTRE!F:V,4,0)="",VLOOKUP(A23,CADASTRE!F:V,4,0)=0),VLOOKUP(A23,CADASTRE!F:V,16,0)+VLOOKUP(A23,CADASTRE!F:X,17,0),VLOOKUP(A23,CADASTRE!F:V,4,0))</f>
        <v>0</v>
      </c>
      <c r="P23" s="15" t="str">
        <f t="shared" si="1"/>
        <v>FAUX</v>
      </c>
      <c r="Q23" s="36" t="s">
        <v>52</v>
      </c>
      <c r="R23" s="40" t="str">
        <f>VLOOKUP(A23,CADASTRE!F:AC,3,0)</f>
        <v>Dépendance bâtie isolée</v>
      </c>
      <c r="S23" s="41" t="str">
        <f>IFERROR(IF(VLOOKUP(A23,CADASTRE!F:R,13,0)="",VLOOKUP(B23,CADASTRE!F:R,13,0),VLOOKUP(A23,CADASTRE!F:R,13,0)),"")</f>
        <v>Parking</v>
      </c>
      <c r="T23" s="36" t="s">
        <v>114</v>
      </c>
      <c r="U23" s="42"/>
      <c r="V23" s="36" t="s">
        <v>115</v>
      </c>
      <c r="W23" s="43">
        <v>1</v>
      </c>
      <c r="X23" s="36" t="s">
        <v>116</v>
      </c>
      <c r="Y23" s="43" t="s">
        <v>117</v>
      </c>
      <c r="Z23" s="36" t="s">
        <v>118</v>
      </c>
      <c r="AA23" s="43" t="s">
        <v>125</v>
      </c>
      <c r="AB23" s="36" t="s">
        <v>126</v>
      </c>
      <c r="AC23" s="36">
        <v>75102</v>
      </c>
      <c r="AD23" s="44">
        <f>VLOOKUP(D23,CADASTRE!B:E,4,0)</f>
        <v>75102</v>
      </c>
      <c r="AE23" s="20" t="b">
        <f t="shared" si="2"/>
        <v>1</v>
      </c>
      <c r="AF23" s="36" t="s">
        <v>44</v>
      </c>
      <c r="AG23" s="3" t="s">
        <v>120</v>
      </c>
      <c r="AH23" s="3"/>
      <c r="AI23" s="3"/>
    </row>
    <row r="24" spans="1:35" ht="15.75" customHeight="1" x14ac:dyDescent="0.2">
      <c r="A24" s="34">
        <v>1020368852</v>
      </c>
      <c r="B24" s="35" t="s">
        <v>44</v>
      </c>
      <c r="C24" s="10"/>
      <c r="D24" s="36">
        <v>75238</v>
      </c>
      <c r="E24" s="36" t="s">
        <v>37</v>
      </c>
      <c r="F24" s="36" t="s">
        <v>112</v>
      </c>
      <c r="G24" s="10" t="str">
        <f>VLOOKUP(A24,CADASTRE!F:G,2,0)</f>
        <v>156 RUE SAINT-DENIS</v>
      </c>
      <c r="H24" s="20" t="b">
        <f t="shared" si="3"/>
        <v>1</v>
      </c>
      <c r="I24" s="37" t="s">
        <v>124</v>
      </c>
      <c r="J24" s="10">
        <f>VLOOKUP(A24,CADASTRE!F:L,7,0)</f>
        <v>81</v>
      </c>
      <c r="K24" s="20" t="b">
        <f t="shared" si="0"/>
        <v>0</v>
      </c>
      <c r="L24" s="36">
        <v>7</v>
      </c>
      <c r="M24" s="10">
        <f>VLOOKUP(A24,CADASTRE!F:O,6,0)</f>
        <v>8007</v>
      </c>
      <c r="N24" s="38">
        <v>8</v>
      </c>
      <c r="O24" s="39">
        <f>IF(OR(VLOOKUP(A24,CADASTRE!F:V,4,0)="",VLOOKUP(A24,CADASTRE!F:V,4,0)=0),VLOOKUP(A24,CADASTRE!F:V,16,0)+VLOOKUP(A24,CADASTRE!F:X,17,0),VLOOKUP(A24,CADASTRE!F:V,4,0))</f>
        <v>0</v>
      </c>
      <c r="P24" s="15" t="str">
        <f t="shared" si="1"/>
        <v>FAUX</v>
      </c>
      <c r="Q24" s="36" t="s">
        <v>52</v>
      </c>
      <c r="R24" s="40" t="str">
        <f>VLOOKUP(A24,CADASTRE!F:AC,3,0)</f>
        <v>Dépendance bâtie isolée</v>
      </c>
      <c r="S24" s="41" t="str">
        <f>IFERROR(IF(VLOOKUP(A24,CADASTRE!F:R,13,0)="",VLOOKUP(B24,CADASTRE!F:R,13,0),VLOOKUP(A24,CADASTRE!F:R,13,0)),"")</f>
        <v>Parking</v>
      </c>
      <c r="T24" s="36" t="s">
        <v>114</v>
      </c>
      <c r="U24" s="42"/>
      <c r="V24" s="36" t="s">
        <v>115</v>
      </c>
      <c r="W24" s="43">
        <v>1</v>
      </c>
      <c r="X24" s="36" t="s">
        <v>116</v>
      </c>
      <c r="Y24" s="43" t="s">
        <v>117</v>
      </c>
      <c r="Z24" s="36" t="s">
        <v>118</v>
      </c>
      <c r="AA24" s="43" t="s">
        <v>125</v>
      </c>
      <c r="AB24" s="36" t="s">
        <v>126</v>
      </c>
      <c r="AC24" s="36">
        <v>75102</v>
      </c>
      <c r="AD24" s="44">
        <f>VLOOKUP(D24,CADASTRE!B:E,4,0)</f>
        <v>75102</v>
      </c>
      <c r="AE24" s="20" t="b">
        <f t="shared" si="2"/>
        <v>1</v>
      </c>
      <c r="AF24" s="36" t="s">
        <v>44</v>
      </c>
      <c r="AG24" s="3" t="s">
        <v>120</v>
      </c>
      <c r="AH24" s="3"/>
      <c r="AI24" s="3"/>
    </row>
    <row r="25" spans="1:35" ht="15.75" customHeight="1" x14ac:dyDescent="0.2">
      <c r="A25" s="34">
        <v>1020368854</v>
      </c>
      <c r="B25" s="35" t="s">
        <v>44</v>
      </c>
      <c r="C25" s="10"/>
      <c r="D25" s="36">
        <v>75239</v>
      </c>
      <c r="E25" s="36" t="s">
        <v>37</v>
      </c>
      <c r="F25" s="36" t="s">
        <v>112</v>
      </c>
      <c r="G25" s="10" t="str">
        <f>VLOOKUP(A25,CADASTRE!F:G,2,0)</f>
        <v>156 RUE SAINT-DENIS</v>
      </c>
      <c r="H25" s="20" t="b">
        <f t="shared" si="3"/>
        <v>1</v>
      </c>
      <c r="I25" s="37" t="s">
        <v>124</v>
      </c>
      <c r="J25" s="10">
        <f>VLOOKUP(A25,CADASTRE!F:L,7,0)</f>
        <v>81</v>
      </c>
      <c r="K25" s="20" t="b">
        <f t="shared" si="0"/>
        <v>0</v>
      </c>
      <c r="L25" s="36">
        <v>8</v>
      </c>
      <c r="M25" s="10">
        <f>VLOOKUP(A25,CADASTRE!F:O,6,0)</f>
        <v>8008</v>
      </c>
      <c r="N25" s="38">
        <v>8</v>
      </c>
      <c r="O25" s="39">
        <f>IF(OR(VLOOKUP(A25,CADASTRE!F:V,4,0)="",VLOOKUP(A25,CADASTRE!F:V,4,0)=0),VLOOKUP(A25,CADASTRE!F:V,16,0)+VLOOKUP(A25,CADASTRE!F:X,17,0),VLOOKUP(A25,CADASTRE!F:V,4,0))</f>
        <v>0</v>
      </c>
      <c r="P25" s="15" t="str">
        <f t="shared" si="1"/>
        <v>FAUX</v>
      </c>
      <c r="Q25" s="36" t="s">
        <v>52</v>
      </c>
      <c r="R25" s="40" t="str">
        <f>VLOOKUP(A25,CADASTRE!F:AC,3,0)</f>
        <v>Dépendance bâtie isolée</v>
      </c>
      <c r="S25" s="41" t="str">
        <f>IFERROR(IF(VLOOKUP(A25,CADASTRE!F:R,13,0)="",VLOOKUP(B25,CADASTRE!F:R,13,0),VLOOKUP(A25,CADASTRE!F:R,13,0)),"")</f>
        <v>Parking</v>
      </c>
      <c r="T25" s="36" t="s">
        <v>114</v>
      </c>
      <c r="U25" s="42"/>
      <c r="V25" s="36" t="s">
        <v>115</v>
      </c>
      <c r="W25" s="43">
        <v>1</v>
      </c>
      <c r="X25" s="36" t="s">
        <v>116</v>
      </c>
      <c r="Y25" s="43" t="s">
        <v>117</v>
      </c>
      <c r="Z25" s="36" t="s">
        <v>118</v>
      </c>
      <c r="AA25" s="43" t="s">
        <v>125</v>
      </c>
      <c r="AB25" s="36" t="s">
        <v>126</v>
      </c>
      <c r="AC25" s="36">
        <v>75102</v>
      </c>
      <c r="AD25" s="44">
        <f>VLOOKUP(D25,CADASTRE!B:E,4,0)</f>
        <v>75102</v>
      </c>
      <c r="AE25" s="20" t="b">
        <f t="shared" si="2"/>
        <v>1</v>
      </c>
      <c r="AF25" s="36">
        <v>1020368856</v>
      </c>
      <c r="AG25" s="3" t="s">
        <v>120</v>
      </c>
      <c r="AH25" s="3"/>
      <c r="AI25" s="3"/>
    </row>
    <row r="26" spans="1:35" ht="15.75" customHeight="1" x14ac:dyDescent="0.2">
      <c r="A26" s="34">
        <v>1020368855</v>
      </c>
      <c r="B26" s="35" t="s">
        <v>44</v>
      </c>
      <c r="C26" s="10"/>
      <c r="D26" s="36">
        <v>75240</v>
      </c>
      <c r="E26" s="36" t="s">
        <v>37</v>
      </c>
      <c r="F26" s="36" t="s">
        <v>112</v>
      </c>
      <c r="G26" s="10" t="str">
        <f>VLOOKUP(A26,CADASTRE!F:G,2,0)</f>
        <v>156 RUE SAINT-DENIS</v>
      </c>
      <c r="H26" s="20" t="b">
        <f t="shared" si="3"/>
        <v>1</v>
      </c>
      <c r="I26" s="37" t="s">
        <v>124</v>
      </c>
      <c r="J26" s="10">
        <f>VLOOKUP(A26,CADASTRE!F:L,7,0)</f>
        <v>81</v>
      </c>
      <c r="K26" s="20" t="b">
        <f t="shared" si="0"/>
        <v>0</v>
      </c>
      <c r="L26" s="36">
        <v>9</v>
      </c>
      <c r="M26" s="10">
        <f>VLOOKUP(A26,CADASTRE!F:O,6,0)</f>
        <v>8009</v>
      </c>
      <c r="N26" s="38">
        <v>8</v>
      </c>
      <c r="O26" s="39">
        <f>IF(OR(VLOOKUP(A26,CADASTRE!F:V,4,0)="",VLOOKUP(A26,CADASTRE!F:V,4,0)=0),VLOOKUP(A26,CADASTRE!F:V,16,0)+VLOOKUP(A26,CADASTRE!F:X,17,0),VLOOKUP(A26,CADASTRE!F:V,4,0))</f>
        <v>0</v>
      </c>
      <c r="P26" s="15" t="str">
        <f t="shared" si="1"/>
        <v>FAUX</v>
      </c>
      <c r="Q26" s="36" t="s">
        <v>52</v>
      </c>
      <c r="R26" s="40" t="str">
        <f>VLOOKUP(A26,CADASTRE!F:AC,3,0)</f>
        <v>Dépendance bâtie isolée</v>
      </c>
      <c r="S26" s="41" t="str">
        <f>IFERROR(IF(VLOOKUP(A26,CADASTRE!F:R,13,0)="",VLOOKUP(B26,CADASTRE!F:R,13,0),VLOOKUP(A26,CADASTRE!F:R,13,0)),"")</f>
        <v>Parking</v>
      </c>
      <c r="T26" s="36" t="s">
        <v>114</v>
      </c>
      <c r="U26" s="42"/>
      <c r="V26" s="36" t="s">
        <v>115</v>
      </c>
      <c r="W26" s="43">
        <v>1</v>
      </c>
      <c r="X26" s="36" t="s">
        <v>116</v>
      </c>
      <c r="Y26" s="43" t="s">
        <v>117</v>
      </c>
      <c r="Z26" s="36" t="s">
        <v>118</v>
      </c>
      <c r="AA26" s="43" t="s">
        <v>125</v>
      </c>
      <c r="AB26" s="36" t="s">
        <v>126</v>
      </c>
      <c r="AC26" s="36">
        <v>75102</v>
      </c>
      <c r="AD26" s="44">
        <f>VLOOKUP(D26,CADASTRE!B:E,4,0)</f>
        <v>75102</v>
      </c>
      <c r="AE26" s="20" t="b">
        <f t="shared" si="2"/>
        <v>1</v>
      </c>
      <c r="AF26" s="36">
        <v>1020368858</v>
      </c>
      <c r="AG26" s="3" t="s">
        <v>120</v>
      </c>
      <c r="AH26" s="3"/>
      <c r="AI26" s="3"/>
    </row>
    <row r="27" spans="1:35" ht="15.75" customHeight="1" x14ac:dyDescent="0.2">
      <c r="A27" s="34">
        <v>1020368856</v>
      </c>
      <c r="B27" s="35" t="s">
        <v>44</v>
      </c>
      <c r="C27" s="10"/>
      <c r="D27" s="36">
        <v>75241</v>
      </c>
      <c r="E27" s="36" t="s">
        <v>37</v>
      </c>
      <c r="F27" s="36" t="s">
        <v>112</v>
      </c>
      <c r="G27" s="10" t="str">
        <f>VLOOKUP(A27,CADASTRE!F:G,2,0)</f>
        <v>156 RUE SAINT-DENIS</v>
      </c>
      <c r="H27" s="20" t="b">
        <f t="shared" si="3"/>
        <v>1</v>
      </c>
      <c r="I27" s="37" t="s">
        <v>124</v>
      </c>
      <c r="J27" s="10">
        <f>VLOOKUP(A27,CADASTRE!F:L,7,0)</f>
        <v>81</v>
      </c>
      <c r="K27" s="20" t="b">
        <f t="shared" si="0"/>
        <v>0</v>
      </c>
      <c r="L27" s="36">
        <v>10</v>
      </c>
      <c r="M27" s="10">
        <f>VLOOKUP(A27,CADASTRE!F:O,6,0)</f>
        <v>8010</v>
      </c>
      <c r="N27" s="38">
        <v>10</v>
      </c>
      <c r="O27" s="39">
        <f>IF(OR(VLOOKUP(A27,CADASTRE!F:V,4,0)="",VLOOKUP(A27,CADASTRE!F:V,4,0)=0),VLOOKUP(A27,CADASTRE!F:V,16,0)+VLOOKUP(A27,CADASTRE!F:X,17,0),VLOOKUP(A27,CADASTRE!F:V,4,0))</f>
        <v>0</v>
      </c>
      <c r="P27" s="15" t="str">
        <f t="shared" si="1"/>
        <v>FAUX</v>
      </c>
      <c r="Q27" s="36" t="s">
        <v>52</v>
      </c>
      <c r="R27" s="40" t="str">
        <f>VLOOKUP(A27,CADASTRE!F:AC,3,0)</f>
        <v>Dépendance bâtie isolée</v>
      </c>
      <c r="S27" s="41" t="str">
        <f>IFERROR(IF(VLOOKUP(A27,CADASTRE!F:R,13,0)="",VLOOKUP(B27,CADASTRE!F:R,13,0),VLOOKUP(A27,CADASTRE!F:R,13,0)),"")</f>
        <v>Parking</v>
      </c>
      <c r="T27" s="36" t="s">
        <v>114</v>
      </c>
      <c r="U27" s="42"/>
      <c r="V27" s="36" t="s">
        <v>127</v>
      </c>
      <c r="W27" s="43">
        <v>1</v>
      </c>
      <c r="X27" s="36" t="s">
        <v>116</v>
      </c>
      <c r="Y27" s="43" t="s">
        <v>117</v>
      </c>
      <c r="Z27" s="36" t="s">
        <v>118</v>
      </c>
      <c r="AA27" s="43" t="s">
        <v>125</v>
      </c>
      <c r="AB27" s="36" t="s">
        <v>126</v>
      </c>
      <c r="AC27" s="36">
        <v>75102</v>
      </c>
      <c r="AD27" s="44">
        <f>VLOOKUP(D27,CADASTRE!B:E,4,0)</f>
        <v>75102</v>
      </c>
      <c r="AE27" s="20" t="b">
        <f t="shared" si="2"/>
        <v>1</v>
      </c>
      <c r="AF27" s="36">
        <v>1020368842</v>
      </c>
      <c r="AG27" s="3" t="s">
        <v>120</v>
      </c>
      <c r="AH27" s="3"/>
      <c r="AI27" s="3"/>
    </row>
    <row r="28" spans="1:35" ht="15.75" customHeight="1" x14ac:dyDescent="0.2">
      <c r="A28" s="34">
        <v>1020368858</v>
      </c>
      <c r="B28" s="35" t="s">
        <v>44</v>
      </c>
      <c r="C28" s="10"/>
      <c r="D28" s="46">
        <v>75242</v>
      </c>
      <c r="E28" s="46" t="s">
        <v>37</v>
      </c>
      <c r="F28" s="46" t="s">
        <v>112</v>
      </c>
      <c r="G28" s="10" t="str">
        <f>VLOOKUP(A28,CADASTRE!F:G,2,0)</f>
        <v>156 RUE SAINT-DENIS</v>
      </c>
      <c r="H28" s="20" t="b">
        <f t="shared" si="3"/>
        <v>1</v>
      </c>
      <c r="I28" s="47" t="s">
        <v>124</v>
      </c>
      <c r="J28" s="10">
        <f>VLOOKUP(A28,CADASTRE!F:L,7,0)</f>
        <v>81</v>
      </c>
      <c r="K28" s="20" t="b">
        <f t="shared" si="0"/>
        <v>0</v>
      </c>
      <c r="L28" s="46">
        <v>11</v>
      </c>
      <c r="M28" s="10">
        <f>VLOOKUP(A28,CADASTRE!F:O,6,0)</f>
        <v>8011</v>
      </c>
      <c r="N28" s="48">
        <v>0</v>
      </c>
      <c r="O28" s="39">
        <f>IF(OR(VLOOKUP(A28,CADASTRE!F:V,4,0)="",VLOOKUP(A28,CADASTRE!F:V,4,0)=0),VLOOKUP(A28,CADASTRE!F:V,16,0)+VLOOKUP(A28,CADASTRE!F:X,17,0),VLOOKUP(A28,CADASTRE!F:V,4,0))</f>
        <v>0</v>
      </c>
      <c r="P28" s="15" t="str">
        <f t="shared" si="1"/>
        <v>VRAI</v>
      </c>
      <c r="Q28" s="46" t="s">
        <v>52</v>
      </c>
      <c r="R28" s="40" t="str">
        <f>VLOOKUP(A28,CADASTRE!F:AC,3,0)</f>
        <v>Dépendance bâtie isolée</v>
      </c>
      <c r="S28" s="41" t="str">
        <f>IFERROR(IF(VLOOKUP(A28,CADASTRE!F:R,13,0)="",VLOOKUP(B28,CADASTRE!F:R,13,0),VLOOKUP(A28,CADASTRE!F:R,13,0)),"")</f>
        <v>Parking</v>
      </c>
      <c r="T28" s="46" t="s">
        <v>114</v>
      </c>
      <c r="U28" s="49">
        <v>41640</v>
      </c>
      <c r="V28" s="46" t="s">
        <v>128</v>
      </c>
      <c r="W28" s="46">
        <v>1</v>
      </c>
      <c r="X28" s="46" t="s">
        <v>116</v>
      </c>
      <c r="Y28" s="46" t="s">
        <v>117</v>
      </c>
      <c r="Z28" s="46" t="s">
        <v>118</v>
      </c>
      <c r="AA28" s="46" t="s">
        <v>125</v>
      </c>
      <c r="AB28" s="46" t="s">
        <v>126</v>
      </c>
      <c r="AC28" s="46">
        <v>75102</v>
      </c>
      <c r="AD28" s="44">
        <f>VLOOKUP(D28,CADASTRE!B:E,4,0)</f>
        <v>75102</v>
      </c>
      <c r="AE28" s="20" t="b">
        <f t="shared" si="2"/>
        <v>1</v>
      </c>
      <c r="AF28" s="46" t="s">
        <v>44</v>
      </c>
      <c r="AG28" s="3" t="s">
        <v>120</v>
      </c>
      <c r="AH28" s="3"/>
      <c r="AI28" s="3"/>
    </row>
    <row r="29" spans="1:35" ht="15.75" customHeight="1" x14ac:dyDescent="0.2">
      <c r="A29" s="45">
        <v>1020333358</v>
      </c>
      <c r="B29" s="35" t="s">
        <v>44</v>
      </c>
      <c r="C29" s="10"/>
      <c r="D29" s="36">
        <v>75243</v>
      </c>
      <c r="E29" s="36" t="s">
        <v>37</v>
      </c>
      <c r="F29" s="36" t="s">
        <v>129</v>
      </c>
      <c r="G29" s="10" t="str">
        <f>VLOOKUP(A29,CADASTRE!F:G,2,0)</f>
        <v>84 RUE DE CLERY</v>
      </c>
      <c r="H29" s="20" t="b">
        <f t="shared" si="3"/>
        <v>1</v>
      </c>
      <c r="I29" s="37">
        <v>0</v>
      </c>
      <c r="J29" s="10">
        <f>VLOOKUP(A29,CADASTRE!F:L,7,0)</f>
        <v>0</v>
      </c>
      <c r="K29" s="20" t="b">
        <f t="shared" si="0"/>
        <v>1</v>
      </c>
      <c r="L29" s="36">
        <v>1</v>
      </c>
      <c r="M29" s="10">
        <f>VLOOKUP(A29,CADASTRE!F:O,6,0)</f>
        <v>1001</v>
      </c>
      <c r="N29" s="38">
        <v>61</v>
      </c>
      <c r="O29" s="39">
        <f>IF(OR(VLOOKUP(A29,CADASTRE!F:V,4,0)="",VLOOKUP(A29,CADASTRE!F:V,4,0)=0),VLOOKUP(A29,CADASTRE!F:V,16,0)+VLOOKUP(A29,CADASTRE!F:X,17,0),VLOOKUP(A29,CADASTRE!F:V,4,0))</f>
        <v>61</v>
      </c>
      <c r="P29" s="15" t="str">
        <f t="shared" si="1"/>
        <v>VRAI</v>
      </c>
      <c r="Q29" s="36" t="s">
        <v>113</v>
      </c>
      <c r="R29" s="40" t="str">
        <f>VLOOKUP(A29,CADASTRE!F:AC,3,0)</f>
        <v>Appartement</v>
      </c>
      <c r="S29" s="41" t="str">
        <f>IFERROR(IF(VLOOKUP(A29,CADASTRE!F:R,13,0)="",VLOOKUP(B29,CADASTRE!F:R,13,0),VLOOKUP(A29,CADASTRE!F:R,13,0)),"")</f>
        <v/>
      </c>
      <c r="T29" s="50">
        <v>31781</v>
      </c>
      <c r="U29" s="42"/>
      <c r="V29" s="36" t="s">
        <v>115</v>
      </c>
      <c r="W29" s="43">
        <v>1</v>
      </c>
      <c r="X29" s="36" t="s">
        <v>116</v>
      </c>
      <c r="Y29" s="43" t="s">
        <v>130</v>
      </c>
      <c r="Z29" s="36" t="s">
        <v>131</v>
      </c>
      <c r="AA29" s="43">
        <v>1</v>
      </c>
      <c r="AB29" s="36" t="s">
        <v>132</v>
      </c>
      <c r="AC29" s="36">
        <v>75102</v>
      </c>
      <c r="AD29" s="44">
        <f>VLOOKUP(D29,CADASTRE!B:E,4,0)</f>
        <v>75102</v>
      </c>
      <c r="AE29" s="20" t="b">
        <f t="shared" si="2"/>
        <v>1</v>
      </c>
      <c r="AF29" s="36">
        <v>1020333847</v>
      </c>
      <c r="AG29" s="3" t="s">
        <v>120</v>
      </c>
      <c r="AH29" s="3"/>
      <c r="AI29" s="3"/>
    </row>
    <row r="30" spans="1:35" ht="15.75" customHeight="1" x14ac:dyDescent="0.2">
      <c r="A30" s="34">
        <v>1020331930</v>
      </c>
      <c r="B30" s="35" t="s">
        <v>44</v>
      </c>
      <c r="C30" s="10"/>
      <c r="D30" s="36">
        <v>75244</v>
      </c>
      <c r="E30" s="36" t="s">
        <v>37</v>
      </c>
      <c r="F30" s="36" t="s">
        <v>129</v>
      </c>
      <c r="G30" s="10" t="str">
        <f>VLOOKUP(A30,CADASTRE!F:G,2,0)</f>
        <v>84 RUE DE CLERY</v>
      </c>
      <c r="H30" s="20" t="b">
        <f t="shared" si="3"/>
        <v>1</v>
      </c>
      <c r="I30" s="37">
        <v>1</v>
      </c>
      <c r="J30" s="10">
        <f>VLOOKUP(A30,CADASTRE!F:L,7,0)</f>
        <v>1</v>
      </c>
      <c r="K30" s="20" t="b">
        <f t="shared" si="0"/>
        <v>1</v>
      </c>
      <c r="L30" s="36">
        <v>2</v>
      </c>
      <c r="M30" s="10">
        <f>VLOOKUP(A30,CADASTRE!F:O,6,0)</f>
        <v>1001</v>
      </c>
      <c r="N30" s="38">
        <v>18</v>
      </c>
      <c r="O30" s="39">
        <f>IF(OR(VLOOKUP(A30,CADASTRE!F:V,4,0)="",VLOOKUP(A30,CADASTRE!F:V,4,0)=0),VLOOKUP(A30,CADASTRE!F:V,16,0)+VLOOKUP(A30,CADASTRE!F:X,17,0),VLOOKUP(A30,CADASTRE!F:V,4,0))</f>
        <v>18</v>
      </c>
      <c r="P30" s="15" t="str">
        <f t="shared" si="1"/>
        <v>VRAI</v>
      </c>
      <c r="Q30" s="36" t="s">
        <v>113</v>
      </c>
      <c r="R30" s="40" t="str">
        <f>VLOOKUP(A30,CADASTRE!F:AC,3,0)</f>
        <v>Appartement</v>
      </c>
      <c r="S30" s="41" t="str">
        <f>IFERROR(IF(VLOOKUP(A30,CADASTRE!F:R,13,0)="",VLOOKUP(B30,CADASTRE!F:R,13,0),VLOOKUP(A30,CADASTRE!F:R,13,0)),"")</f>
        <v/>
      </c>
      <c r="T30" s="50">
        <v>31781</v>
      </c>
      <c r="U30" s="42"/>
      <c r="V30" s="36" t="s">
        <v>115</v>
      </c>
      <c r="W30" s="43">
        <v>1</v>
      </c>
      <c r="X30" s="36" t="s">
        <v>116</v>
      </c>
      <c r="Y30" s="43" t="s">
        <v>130</v>
      </c>
      <c r="Z30" s="36" t="s">
        <v>131</v>
      </c>
      <c r="AA30" s="43">
        <v>1</v>
      </c>
      <c r="AB30" s="36" t="s">
        <v>132</v>
      </c>
      <c r="AC30" s="36">
        <v>75102</v>
      </c>
      <c r="AD30" s="44">
        <f>VLOOKUP(D30,CADASTRE!B:E,4,0)</f>
        <v>75102</v>
      </c>
      <c r="AE30" s="20" t="b">
        <f t="shared" si="2"/>
        <v>1</v>
      </c>
      <c r="AF30" s="36">
        <v>1020331930</v>
      </c>
      <c r="AG30" s="3" t="s">
        <v>120</v>
      </c>
      <c r="AH30" s="3"/>
      <c r="AI30" s="3"/>
    </row>
    <row r="31" spans="1:35" ht="15.75" customHeight="1" x14ac:dyDescent="0.2">
      <c r="A31" s="34">
        <v>1020331931</v>
      </c>
      <c r="B31" s="35" t="s">
        <v>44</v>
      </c>
      <c r="C31" s="10"/>
      <c r="D31" s="36">
        <v>75245</v>
      </c>
      <c r="E31" s="36" t="s">
        <v>37</v>
      </c>
      <c r="F31" s="36" t="s">
        <v>129</v>
      </c>
      <c r="G31" s="10" t="str">
        <f>VLOOKUP(A31,CADASTRE!F:G,2,0)</f>
        <v>84 RUE DE CLERY</v>
      </c>
      <c r="H31" s="20" t="b">
        <f t="shared" si="3"/>
        <v>1</v>
      </c>
      <c r="I31" s="37">
        <v>3</v>
      </c>
      <c r="J31" s="10">
        <f>VLOOKUP(A31,CADASTRE!F:L,7,0)</f>
        <v>3</v>
      </c>
      <c r="K31" s="20" t="b">
        <f t="shared" si="0"/>
        <v>1</v>
      </c>
      <c r="L31" s="36">
        <v>3</v>
      </c>
      <c r="M31" s="10">
        <f>VLOOKUP(A31,CADASTRE!F:O,6,0)</f>
        <v>1001</v>
      </c>
      <c r="N31" s="38">
        <v>49</v>
      </c>
      <c r="O31" s="39">
        <f>IF(OR(VLOOKUP(A31,CADASTRE!F:V,4,0)="",VLOOKUP(A31,CADASTRE!F:V,4,0)=0),VLOOKUP(A31,CADASTRE!F:V,16,0)+VLOOKUP(A31,CADASTRE!F:X,17,0),VLOOKUP(A31,CADASTRE!F:V,4,0))</f>
        <v>50</v>
      </c>
      <c r="P31" s="15" t="str">
        <f t="shared" si="1"/>
        <v>VRAI</v>
      </c>
      <c r="Q31" s="36" t="s">
        <v>113</v>
      </c>
      <c r="R31" s="40" t="str">
        <f>VLOOKUP(A31,CADASTRE!F:AC,3,0)</f>
        <v>Appartement</v>
      </c>
      <c r="S31" s="41" t="str">
        <f>IFERROR(IF(VLOOKUP(A31,CADASTRE!F:R,13,0)="",VLOOKUP(B31,CADASTRE!F:R,13,0),VLOOKUP(A31,CADASTRE!F:R,13,0)),"")</f>
        <v/>
      </c>
      <c r="T31" s="50">
        <v>31781</v>
      </c>
      <c r="U31" s="42"/>
      <c r="V31" s="36" t="s">
        <v>115</v>
      </c>
      <c r="W31" s="43">
        <v>1</v>
      </c>
      <c r="X31" s="36" t="s">
        <v>116</v>
      </c>
      <c r="Y31" s="43" t="s">
        <v>130</v>
      </c>
      <c r="Z31" s="36" t="s">
        <v>131</v>
      </c>
      <c r="AA31" s="43">
        <v>1</v>
      </c>
      <c r="AB31" s="36" t="s">
        <v>132</v>
      </c>
      <c r="AC31" s="36">
        <v>75102</v>
      </c>
      <c r="AD31" s="44">
        <f>VLOOKUP(D31,CADASTRE!B:E,4,0)</f>
        <v>75102</v>
      </c>
      <c r="AE31" s="20" t="b">
        <f t="shared" si="2"/>
        <v>1</v>
      </c>
      <c r="AF31" s="36">
        <v>1020331932</v>
      </c>
      <c r="AG31" s="3" t="s">
        <v>120</v>
      </c>
      <c r="AH31" s="3"/>
      <c r="AI31" s="3"/>
    </row>
    <row r="32" spans="1:35" ht="15.75" customHeight="1" x14ac:dyDescent="0.2">
      <c r="A32" s="34">
        <v>1020331932</v>
      </c>
      <c r="B32" s="35" t="s">
        <v>44</v>
      </c>
      <c r="C32" s="10"/>
      <c r="D32" s="36">
        <v>75246</v>
      </c>
      <c r="E32" s="36" t="s">
        <v>37</v>
      </c>
      <c r="F32" s="36" t="s">
        <v>129</v>
      </c>
      <c r="G32" s="10" t="str">
        <f>VLOOKUP(A32,CADASTRE!F:G,2,0)</f>
        <v>84 RUE DE CLERY</v>
      </c>
      <c r="H32" s="20" t="b">
        <f t="shared" si="3"/>
        <v>1</v>
      </c>
      <c r="I32" s="37">
        <v>3</v>
      </c>
      <c r="J32" s="10">
        <f>VLOOKUP(A32,CADASTRE!F:L,7,0)</f>
        <v>3</v>
      </c>
      <c r="K32" s="20" t="b">
        <f t="shared" si="0"/>
        <v>1</v>
      </c>
      <c r="L32" s="36">
        <v>4</v>
      </c>
      <c r="M32" s="10">
        <f>VLOOKUP(A32,CADASTRE!F:O,6,0)</f>
        <v>2001</v>
      </c>
      <c r="N32" s="38">
        <v>47</v>
      </c>
      <c r="O32" s="39">
        <f>IF(OR(VLOOKUP(A32,CADASTRE!F:V,4,0)="",VLOOKUP(A32,CADASTRE!F:V,4,0)=0),VLOOKUP(A32,CADASTRE!F:V,16,0)+VLOOKUP(A32,CADASTRE!F:X,17,0),VLOOKUP(A32,CADASTRE!F:V,4,0))</f>
        <v>47</v>
      </c>
      <c r="P32" s="15" t="str">
        <f t="shared" si="1"/>
        <v>VRAI</v>
      </c>
      <c r="Q32" s="36" t="s">
        <v>113</v>
      </c>
      <c r="R32" s="40" t="str">
        <f>VLOOKUP(A32,CADASTRE!F:AC,3,0)</f>
        <v>Appartement</v>
      </c>
      <c r="S32" s="41" t="str">
        <f>IFERROR(IF(VLOOKUP(A32,CADASTRE!F:R,13,0)="",VLOOKUP(B32,CADASTRE!F:R,13,0),VLOOKUP(A32,CADASTRE!F:R,13,0)),"")</f>
        <v/>
      </c>
      <c r="T32" s="50">
        <v>31781</v>
      </c>
      <c r="U32" s="42"/>
      <c r="V32" s="36" t="s">
        <v>115</v>
      </c>
      <c r="W32" s="43">
        <v>1</v>
      </c>
      <c r="X32" s="36" t="s">
        <v>116</v>
      </c>
      <c r="Y32" s="43" t="s">
        <v>130</v>
      </c>
      <c r="Z32" s="36" t="s">
        <v>131</v>
      </c>
      <c r="AA32" s="43">
        <v>1</v>
      </c>
      <c r="AB32" s="36" t="s">
        <v>132</v>
      </c>
      <c r="AC32" s="36">
        <v>75102</v>
      </c>
      <c r="AD32" s="44">
        <f>VLOOKUP(D32,CADASTRE!B:E,4,0)</f>
        <v>75102</v>
      </c>
      <c r="AE32" s="20" t="b">
        <f t="shared" si="2"/>
        <v>1</v>
      </c>
      <c r="AF32" s="36">
        <v>1020331931</v>
      </c>
      <c r="AG32" s="3" t="s">
        <v>120</v>
      </c>
      <c r="AH32" s="3"/>
      <c r="AI32" s="3"/>
    </row>
    <row r="33" spans="1:35" ht="15.75" customHeight="1" x14ac:dyDescent="0.2">
      <c r="A33" s="34">
        <v>1020331933</v>
      </c>
      <c r="B33" s="35" t="s">
        <v>44</v>
      </c>
      <c r="C33" s="10"/>
      <c r="D33" s="36">
        <v>75247</v>
      </c>
      <c r="E33" s="36" t="s">
        <v>37</v>
      </c>
      <c r="F33" s="36" t="s">
        <v>129</v>
      </c>
      <c r="G33" s="10" t="str">
        <f>VLOOKUP(A33,CADASTRE!F:G,2,0)</f>
        <v>84 RUE DE CLERY</v>
      </c>
      <c r="H33" s="20" t="b">
        <f t="shared" si="3"/>
        <v>1</v>
      </c>
      <c r="I33" s="37">
        <v>4</v>
      </c>
      <c r="J33" s="10">
        <f>VLOOKUP(A33,CADASTRE!F:L,7,0)</f>
        <v>4</v>
      </c>
      <c r="K33" s="20" t="b">
        <f t="shared" si="0"/>
        <v>1</v>
      </c>
      <c r="L33" s="36">
        <v>5</v>
      </c>
      <c r="M33" s="10">
        <f>VLOOKUP(A33,CADASTRE!F:O,6,0)</f>
        <v>1001</v>
      </c>
      <c r="N33" s="38">
        <v>50</v>
      </c>
      <c r="O33" s="39">
        <f>IF(OR(VLOOKUP(A33,CADASTRE!F:V,4,0)="",VLOOKUP(A33,CADASTRE!F:V,4,0)=0),VLOOKUP(A33,CADASTRE!F:V,16,0)+VLOOKUP(A33,CADASTRE!F:X,17,0),VLOOKUP(A33,CADASTRE!F:V,4,0))</f>
        <v>50</v>
      </c>
      <c r="P33" s="15" t="str">
        <f t="shared" si="1"/>
        <v>VRAI</v>
      </c>
      <c r="Q33" s="36" t="s">
        <v>113</v>
      </c>
      <c r="R33" s="40" t="str">
        <f>VLOOKUP(A33,CADASTRE!F:AC,3,0)</f>
        <v>Appartement</v>
      </c>
      <c r="S33" s="41" t="str">
        <f>IFERROR(IF(VLOOKUP(A33,CADASTRE!F:R,13,0)="",VLOOKUP(B33,CADASTRE!F:R,13,0),VLOOKUP(A33,CADASTRE!F:R,13,0)),"")</f>
        <v/>
      </c>
      <c r="T33" s="50">
        <v>31781</v>
      </c>
      <c r="U33" s="42"/>
      <c r="V33" s="36" t="s">
        <v>115</v>
      </c>
      <c r="W33" s="43">
        <v>1</v>
      </c>
      <c r="X33" s="36" t="s">
        <v>116</v>
      </c>
      <c r="Y33" s="43" t="s">
        <v>130</v>
      </c>
      <c r="Z33" s="36" t="s">
        <v>131</v>
      </c>
      <c r="AA33" s="43">
        <v>1</v>
      </c>
      <c r="AB33" s="36" t="s">
        <v>132</v>
      </c>
      <c r="AC33" s="36">
        <v>75102</v>
      </c>
      <c r="AD33" s="44">
        <f>VLOOKUP(D33,CADASTRE!B:E,4,0)</f>
        <v>75102</v>
      </c>
      <c r="AE33" s="20" t="b">
        <f t="shared" si="2"/>
        <v>1</v>
      </c>
      <c r="AF33" s="36">
        <v>1020331933</v>
      </c>
      <c r="AG33" s="3" t="s">
        <v>120</v>
      </c>
      <c r="AH33" s="3"/>
      <c r="AI33" s="3"/>
    </row>
    <row r="34" spans="1:35" ht="15.75" customHeight="1" x14ac:dyDescent="0.2">
      <c r="A34" s="34">
        <v>1020331934</v>
      </c>
      <c r="B34" s="35" t="s">
        <v>44</v>
      </c>
      <c r="C34" s="10"/>
      <c r="D34" s="36">
        <v>75248</v>
      </c>
      <c r="E34" s="36" t="s">
        <v>37</v>
      </c>
      <c r="F34" s="36" t="s">
        <v>129</v>
      </c>
      <c r="G34" s="10" t="str">
        <f>VLOOKUP(A34,CADASTRE!F:G,2,0)</f>
        <v>84 RUE DE CLERY</v>
      </c>
      <c r="H34" s="20" t="b">
        <f t="shared" si="3"/>
        <v>1</v>
      </c>
      <c r="I34" s="37">
        <v>4</v>
      </c>
      <c r="J34" s="10">
        <f>VLOOKUP(A34,CADASTRE!F:L,7,0)</f>
        <v>4</v>
      </c>
      <c r="K34" s="20" t="b">
        <f t="shared" si="0"/>
        <v>1</v>
      </c>
      <c r="L34" s="36">
        <v>6</v>
      </c>
      <c r="M34" s="10">
        <f>VLOOKUP(A34,CADASTRE!F:O,6,0)</f>
        <v>2001</v>
      </c>
      <c r="N34" s="38">
        <v>48</v>
      </c>
      <c r="O34" s="39">
        <f>IF(OR(VLOOKUP(A34,CADASTRE!F:V,4,0)="",VLOOKUP(A34,CADASTRE!F:V,4,0)=0),VLOOKUP(A34,CADASTRE!F:V,16,0)+VLOOKUP(A34,CADASTRE!F:X,17,0),VLOOKUP(A34,CADASTRE!F:V,4,0))</f>
        <v>48</v>
      </c>
      <c r="P34" s="15" t="str">
        <f t="shared" si="1"/>
        <v>VRAI</v>
      </c>
      <c r="Q34" s="36" t="s">
        <v>113</v>
      </c>
      <c r="R34" s="40" t="str">
        <f>VLOOKUP(A34,CADASTRE!F:AC,3,0)</f>
        <v>Appartement</v>
      </c>
      <c r="S34" s="41" t="str">
        <f>IFERROR(IF(VLOOKUP(A34,CADASTRE!F:R,13,0)="",VLOOKUP(B34,CADASTRE!F:R,13,0),VLOOKUP(A34,CADASTRE!F:R,13,0)),"")</f>
        <v/>
      </c>
      <c r="T34" s="50">
        <v>31781</v>
      </c>
      <c r="U34" s="42"/>
      <c r="V34" s="36" t="s">
        <v>115</v>
      </c>
      <c r="W34" s="43">
        <v>1</v>
      </c>
      <c r="X34" s="36" t="s">
        <v>116</v>
      </c>
      <c r="Y34" s="43" t="s">
        <v>130</v>
      </c>
      <c r="Z34" s="36" t="s">
        <v>131</v>
      </c>
      <c r="AA34" s="43">
        <v>1</v>
      </c>
      <c r="AB34" s="36" t="s">
        <v>132</v>
      </c>
      <c r="AC34" s="36">
        <v>75102</v>
      </c>
      <c r="AD34" s="44">
        <f>VLOOKUP(D34,CADASTRE!B:E,4,0)</f>
        <v>75102</v>
      </c>
      <c r="AE34" s="20" t="b">
        <f t="shared" si="2"/>
        <v>1</v>
      </c>
      <c r="AF34" s="36">
        <v>1020331934</v>
      </c>
      <c r="AG34" s="3" t="s">
        <v>120</v>
      </c>
      <c r="AH34" s="3"/>
      <c r="AI34" s="3"/>
    </row>
    <row r="35" spans="1:35" ht="15.75" customHeight="1" x14ac:dyDescent="0.2">
      <c r="A35" s="34">
        <v>1020331935</v>
      </c>
      <c r="B35" s="35" t="s">
        <v>44</v>
      </c>
      <c r="C35" s="10"/>
      <c r="D35" s="36">
        <v>75249</v>
      </c>
      <c r="E35" s="36" t="s">
        <v>37</v>
      </c>
      <c r="F35" s="36" t="s">
        <v>129</v>
      </c>
      <c r="G35" s="10" t="str">
        <f>VLOOKUP(A35,CADASTRE!F:G,2,0)</f>
        <v>84 RUE DE CLERY</v>
      </c>
      <c r="H35" s="20" t="b">
        <f t="shared" si="3"/>
        <v>1</v>
      </c>
      <c r="I35" s="37">
        <v>5</v>
      </c>
      <c r="J35" s="10">
        <f>VLOOKUP(A35,CADASTRE!F:L,7,0)</f>
        <v>5</v>
      </c>
      <c r="K35" s="20" t="b">
        <f t="shared" si="0"/>
        <v>1</v>
      </c>
      <c r="L35" s="36">
        <v>7</v>
      </c>
      <c r="M35" s="10">
        <f>VLOOKUP(A35,CADASTRE!F:O,6,0)</f>
        <v>1001</v>
      </c>
      <c r="N35" s="38">
        <v>48</v>
      </c>
      <c r="O35" s="39">
        <f>IF(OR(VLOOKUP(A35,CADASTRE!F:V,4,0)="",VLOOKUP(A35,CADASTRE!F:V,4,0)=0),VLOOKUP(A35,CADASTRE!F:V,16,0)+VLOOKUP(A35,CADASTRE!F:X,17,0),VLOOKUP(A35,CADASTRE!F:V,4,0))</f>
        <v>48</v>
      </c>
      <c r="P35" s="15" t="str">
        <f t="shared" si="1"/>
        <v>VRAI</v>
      </c>
      <c r="Q35" s="36" t="s">
        <v>113</v>
      </c>
      <c r="R35" s="40" t="str">
        <f>VLOOKUP(A35,CADASTRE!F:AC,3,0)</f>
        <v>Appartement</v>
      </c>
      <c r="S35" s="41" t="str">
        <f>IFERROR(IF(VLOOKUP(A35,CADASTRE!F:R,13,0)="",VLOOKUP(B35,CADASTRE!F:R,13,0),VLOOKUP(A35,CADASTRE!F:R,13,0)),"")</f>
        <v/>
      </c>
      <c r="T35" s="50">
        <v>31781</v>
      </c>
      <c r="U35" s="42"/>
      <c r="V35" s="36" t="s">
        <v>115</v>
      </c>
      <c r="W35" s="43">
        <v>1</v>
      </c>
      <c r="X35" s="36" t="s">
        <v>116</v>
      </c>
      <c r="Y35" s="43" t="s">
        <v>130</v>
      </c>
      <c r="Z35" s="36" t="s">
        <v>131</v>
      </c>
      <c r="AA35" s="43">
        <v>1</v>
      </c>
      <c r="AB35" s="36" t="s">
        <v>132</v>
      </c>
      <c r="AC35" s="36">
        <v>75102</v>
      </c>
      <c r="AD35" s="44">
        <f>VLOOKUP(D35,CADASTRE!B:E,4,0)</f>
        <v>75102</v>
      </c>
      <c r="AE35" s="20" t="b">
        <f t="shared" si="2"/>
        <v>1</v>
      </c>
      <c r="AF35" s="36">
        <v>1020331935</v>
      </c>
      <c r="AG35" s="3" t="s">
        <v>120</v>
      </c>
      <c r="AH35" s="3"/>
      <c r="AI35" s="3"/>
    </row>
    <row r="36" spans="1:35" ht="15.75" customHeight="1" x14ac:dyDescent="0.2">
      <c r="A36" s="34">
        <v>1020331936</v>
      </c>
      <c r="B36" s="35" t="s">
        <v>44</v>
      </c>
      <c r="C36" s="10"/>
      <c r="D36" s="36">
        <v>75250</v>
      </c>
      <c r="E36" s="36" t="s">
        <v>37</v>
      </c>
      <c r="F36" s="36" t="s">
        <v>129</v>
      </c>
      <c r="G36" s="10" t="str">
        <f>VLOOKUP(A36,CADASTRE!F:G,2,0)</f>
        <v>84 RUE DE CLERY</v>
      </c>
      <c r="H36" s="20" t="b">
        <f t="shared" si="3"/>
        <v>1</v>
      </c>
      <c r="I36" s="37">
        <v>5</v>
      </c>
      <c r="J36" s="10">
        <f>VLOOKUP(A36,CADASTRE!F:L,7,0)</f>
        <v>5</v>
      </c>
      <c r="K36" s="20" t="b">
        <f t="shared" si="0"/>
        <v>1</v>
      </c>
      <c r="L36" s="36">
        <v>8</v>
      </c>
      <c r="M36" s="10">
        <f>VLOOKUP(A36,CADASTRE!F:O,6,0)</f>
        <v>2001</v>
      </c>
      <c r="N36" s="38">
        <v>46</v>
      </c>
      <c r="O36" s="39">
        <f>IF(OR(VLOOKUP(A36,CADASTRE!F:V,4,0)="",VLOOKUP(A36,CADASTRE!F:V,4,0)=0),VLOOKUP(A36,CADASTRE!F:V,16,0)+VLOOKUP(A36,CADASTRE!F:X,17,0),VLOOKUP(A36,CADASTRE!F:V,4,0))</f>
        <v>46</v>
      </c>
      <c r="P36" s="15" t="str">
        <f t="shared" si="1"/>
        <v>VRAI</v>
      </c>
      <c r="Q36" s="36" t="s">
        <v>113</v>
      </c>
      <c r="R36" s="40" t="str">
        <f>VLOOKUP(A36,CADASTRE!F:AC,3,0)</f>
        <v>Appartement</v>
      </c>
      <c r="S36" s="41" t="str">
        <f>IFERROR(IF(VLOOKUP(A36,CADASTRE!F:R,13,0)="",VLOOKUP(B36,CADASTRE!F:R,13,0),VLOOKUP(A36,CADASTRE!F:R,13,0)),"")</f>
        <v/>
      </c>
      <c r="T36" s="50">
        <v>31781</v>
      </c>
      <c r="U36" s="42"/>
      <c r="V36" s="36" t="s">
        <v>115</v>
      </c>
      <c r="W36" s="43">
        <v>1</v>
      </c>
      <c r="X36" s="36" t="s">
        <v>116</v>
      </c>
      <c r="Y36" s="43" t="s">
        <v>130</v>
      </c>
      <c r="Z36" s="36" t="s">
        <v>131</v>
      </c>
      <c r="AA36" s="43">
        <v>1</v>
      </c>
      <c r="AB36" s="36" t="s">
        <v>132</v>
      </c>
      <c r="AC36" s="36">
        <v>75102</v>
      </c>
      <c r="AD36" s="44">
        <f>VLOOKUP(D36,CADASTRE!B:E,4,0)</f>
        <v>75102</v>
      </c>
      <c r="AE36" s="20" t="b">
        <f t="shared" si="2"/>
        <v>1</v>
      </c>
      <c r="AF36" s="36">
        <v>1020331936</v>
      </c>
      <c r="AG36" s="3" t="s">
        <v>120</v>
      </c>
      <c r="AH36" s="3"/>
      <c r="AI36" s="3"/>
    </row>
    <row r="37" spans="1:35" ht="15.75" customHeight="1" x14ac:dyDescent="0.2">
      <c r="A37" s="34">
        <v>1020331937</v>
      </c>
      <c r="B37" s="35" t="s">
        <v>44</v>
      </c>
      <c r="C37" s="10"/>
      <c r="D37" s="36">
        <v>75251</v>
      </c>
      <c r="E37" s="36" t="s">
        <v>37</v>
      </c>
      <c r="F37" s="36" t="s">
        <v>129</v>
      </c>
      <c r="G37" s="10" t="str">
        <f>VLOOKUP(A37,CADASTRE!F:G,2,0)</f>
        <v>84 RUE DE CLERY</v>
      </c>
      <c r="H37" s="20" t="b">
        <f t="shared" si="3"/>
        <v>1</v>
      </c>
      <c r="I37" s="37">
        <v>6</v>
      </c>
      <c r="J37" s="10">
        <f>VLOOKUP(A37,CADASTRE!F:L,7,0)</f>
        <v>6</v>
      </c>
      <c r="K37" s="20" t="b">
        <f t="shared" si="0"/>
        <v>1</v>
      </c>
      <c r="L37" s="36">
        <v>9</v>
      </c>
      <c r="M37" s="10">
        <f>VLOOKUP(A37,CADASTRE!F:O,6,0)</f>
        <v>1001</v>
      </c>
      <c r="N37" s="38">
        <v>57</v>
      </c>
      <c r="O37" s="39">
        <f>IF(OR(VLOOKUP(A37,CADASTRE!F:V,4,0)="",VLOOKUP(A37,CADASTRE!F:V,4,0)=0),VLOOKUP(A37,CADASTRE!F:V,16,0)+VLOOKUP(A37,CADASTRE!F:X,17,0),VLOOKUP(A37,CADASTRE!F:V,4,0))</f>
        <v>57</v>
      </c>
      <c r="P37" s="15" t="str">
        <f t="shared" si="1"/>
        <v>VRAI</v>
      </c>
      <c r="Q37" s="36" t="s">
        <v>113</v>
      </c>
      <c r="R37" s="40" t="str">
        <f>VLOOKUP(A37,CADASTRE!F:AC,3,0)</f>
        <v>Appartement</v>
      </c>
      <c r="S37" s="41" t="str">
        <f>IFERROR(IF(VLOOKUP(A37,CADASTRE!F:R,13,0)="",VLOOKUP(B37,CADASTRE!F:R,13,0),VLOOKUP(A37,CADASTRE!F:R,13,0)),"")</f>
        <v/>
      </c>
      <c r="T37" s="50">
        <v>31781</v>
      </c>
      <c r="U37" s="42"/>
      <c r="V37" s="36" t="s">
        <v>115</v>
      </c>
      <c r="W37" s="43">
        <v>1</v>
      </c>
      <c r="X37" s="36" t="s">
        <v>116</v>
      </c>
      <c r="Y37" s="43" t="s">
        <v>130</v>
      </c>
      <c r="Z37" s="36" t="s">
        <v>131</v>
      </c>
      <c r="AA37" s="43">
        <v>1</v>
      </c>
      <c r="AB37" s="36" t="s">
        <v>132</v>
      </c>
      <c r="AC37" s="36">
        <v>75102</v>
      </c>
      <c r="AD37" s="44">
        <f>VLOOKUP(D37,CADASTRE!B:E,4,0)</f>
        <v>75102</v>
      </c>
      <c r="AE37" s="20" t="b">
        <f t="shared" si="2"/>
        <v>1</v>
      </c>
      <c r="AF37" s="36">
        <v>1020331937</v>
      </c>
      <c r="AG37" s="3" t="s">
        <v>120</v>
      </c>
      <c r="AH37" s="3"/>
      <c r="AI37" s="3"/>
    </row>
    <row r="38" spans="1:35" ht="15.75" customHeight="1" x14ac:dyDescent="0.2">
      <c r="A38" s="34">
        <v>1020361963</v>
      </c>
      <c r="B38" s="35" t="s">
        <v>44</v>
      </c>
      <c r="C38" s="10"/>
      <c r="D38" s="36">
        <v>75252</v>
      </c>
      <c r="E38" s="36" t="s">
        <v>37</v>
      </c>
      <c r="F38" s="36" t="s">
        <v>129</v>
      </c>
      <c r="G38" s="10" t="str">
        <f>VLOOKUP(A38,CADASTRE!F:G,2,0)</f>
        <v>84 RUE DE CLERY</v>
      </c>
      <c r="H38" s="20" t="b">
        <f t="shared" si="3"/>
        <v>1</v>
      </c>
      <c r="I38" s="37">
        <v>0</v>
      </c>
      <c r="J38" s="10">
        <f>VLOOKUP(A38,CADASTRE!F:L,7,0)</f>
        <v>0</v>
      </c>
      <c r="K38" s="20" t="b">
        <f t="shared" si="0"/>
        <v>1</v>
      </c>
      <c r="L38" s="36">
        <v>3001</v>
      </c>
      <c r="M38" s="10">
        <f>VLOOKUP(A38,CADASTRE!F:O,6,0)</f>
        <v>3001</v>
      </c>
      <c r="N38" s="38">
        <v>68.08</v>
      </c>
      <c r="O38" s="39">
        <f>IF(OR(VLOOKUP(A38,CADASTRE!F:V,4,0)="",VLOOKUP(A38,CADASTRE!F:V,4,0)=0),VLOOKUP(A38,CADASTRE!F:V,16,0)+VLOOKUP(A38,CADASTRE!F:X,17,0),VLOOKUP(A38,CADASTRE!F:V,4,0))</f>
        <v>68</v>
      </c>
      <c r="P38" s="15" t="str">
        <f t="shared" si="1"/>
        <v>VRAI</v>
      </c>
      <c r="Q38" s="36" t="s">
        <v>133</v>
      </c>
      <c r="R38" s="40" t="str">
        <f>VLOOKUP(A38,CADASTRE!F:AC,3,0)</f>
        <v>Local divers</v>
      </c>
      <c r="S38" s="41" t="str">
        <f>IFERROR(IF(VLOOKUP(A38,CADASTRE!F:R,13,0)="",VLOOKUP(B38,CADASTRE!F:R,13,0),VLOOKUP(A38,CADASTRE!F:R,13,0)),"")</f>
        <v/>
      </c>
      <c r="T38" s="50">
        <v>31781</v>
      </c>
      <c r="U38" s="42"/>
      <c r="V38" s="36" t="s">
        <v>115</v>
      </c>
      <c r="W38" s="43">
        <v>1</v>
      </c>
      <c r="X38" s="36" t="s">
        <v>116</v>
      </c>
      <c r="Y38" s="43" t="s">
        <v>130</v>
      </c>
      <c r="Z38" s="36" t="s">
        <v>131</v>
      </c>
      <c r="AA38" s="43">
        <v>1</v>
      </c>
      <c r="AB38" s="36" t="s">
        <v>132</v>
      </c>
      <c r="AC38" s="36">
        <v>75102</v>
      </c>
      <c r="AD38" s="44">
        <f>VLOOKUP(D38,CADASTRE!B:E,4,0)</f>
        <v>75102</v>
      </c>
      <c r="AE38" s="20" t="b">
        <f t="shared" si="2"/>
        <v>1</v>
      </c>
      <c r="AF38" s="36" t="s">
        <v>44</v>
      </c>
      <c r="AG38" s="3" t="s">
        <v>120</v>
      </c>
      <c r="AH38" s="3"/>
      <c r="AI38" s="3"/>
    </row>
    <row r="39" spans="1:35" ht="15.75" customHeight="1" x14ac:dyDescent="0.2">
      <c r="A39" s="34">
        <v>1020365000</v>
      </c>
      <c r="B39" s="35" t="s">
        <v>44</v>
      </c>
      <c r="C39" s="10"/>
      <c r="D39" s="36">
        <v>75253</v>
      </c>
      <c r="E39" s="36" t="s">
        <v>37</v>
      </c>
      <c r="F39" s="36" t="s">
        <v>129</v>
      </c>
      <c r="G39" s="10" t="str">
        <f>VLOOKUP(A39,CADASTRE!F:G,2,0)</f>
        <v>84 RUE DE CLERY</v>
      </c>
      <c r="H39" s="20" t="b">
        <f t="shared" si="3"/>
        <v>1</v>
      </c>
      <c r="I39" s="37">
        <v>0</v>
      </c>
      <c r="J39" s="10">
        <f>VLOOKUP(A39,CADASTRE!F:L,7,0)</f>
        <v>0</v>
      </c>
      <c r="K39" s="20" t="b">
        <f t="shared" si="0"/>
        <v>1</v>
      </c>
      <c r="L39" s="36">
        <v>3002</v>
      </c>
      <c r="M39" s="10">
        <f>VLOOKUP(A39,CADASTRE!F:O,6,0)</f>
        <v>4001</v>
      </c>
      <c r="N39" s="38">
        <v>60</v>
      </c>
      <c r="O39" s="39">
        <f>IF(OR(VLOOKUP(A39,CADASTRE!F:V,4,0)="",VLOOKUP(A39,CADASTRE!F:V,4,0)=0),VLOOKUP(A39,CADASTRE!F:V,16,0)+VLOOKUP(A39,CADASTRE!F:X,17,0),VLOOKUP(A39,CADASTRE!F:V,4,0))</f>
        <v>60</v>
      </c>
      <c r="P39" s="15" t="str">
        <f t="shared" si="1"/>
        <v>VRAI</v>
      </c>
      <c r="Q39" s="36" t="s">
        <v>133</v>
      </c>
      <c r="R39" s="40" t="str">
        <f>VLOOKUP(A39,CADASTRE!F:AC,3,0)</f>
        <v>Local divers</v>
      </c>
      <c r="S39" s="41" t="str">
        <f>IFERROR(IF(VLOOKUP(A39,CADASTRE!F:R,13,0)="",VLOOKUP(B39,CADASTRE!F:R,13,0),VLOOKUP(A39,CADASTRE!F:R,13,0)),"")</f>
        <v/>
      </c>
      <c r="T39" s="50">
        <v>31781</v>
      </c>
      <c r="U39" s="42"/>
      <c r="V39" s="36" t="s">
        <v>115</v>
      </c>
      <c r="W39" s="43">
        <v>1</v>
      </c>
      <c r="X39" s="36" t="s">
        <v>116</v>
      </c>
      <c r="Y39" s="43" t="s">
        <v>130</v>
      </c>
      <c r="Z39" s="36" t="s">
        <v>131</v>
      </c>
      <c r="AA39" s="43">
        <v>1</v>
      </c>
      <c r="AB39" s="36" t="s">
        <v>132</v>
      </c>
      <c r="AC39" s="36">
        <v>75102</v>
      </c>
      <c r="AD39" s="44">
        <f>VLOOKUP(D39,CADASTRE!B:E,4,0)</f>
        <v>75102</v>
      </c>
      <c r="AE39" s="20" t="b">
        <f t="shared" si="2"/>
        <v>1</v>
      </c>
      <c r="AF39" s="36" t="s">
        <v>44</v>
      </c>
      <c r="AG39" s="3" t="s">
        <v>120</v>
      </c>
      <c r="AH39" s="3"/>
      <c r="AI39" s="3"/>
    </row>
    <row r="40" spans="1:35" ht="15.75" customHeight="1" x14ac:dyDescent="0.2">
      <c r="A40" s="34">
        <v>1020879679</v>
      </c>
      <c r="B40" s="35" t="s">
        <v>44</v>
      </c>
      <c r="C40" s="10"/>
      <c r="D40" s="36">
        <v>75254</v>
      </c>
      <c r="E40" s="36" t="s">
        <v>37</v>
      </c>
      <c r="F40" s="36" t="s">
        <v>129</v>
      </c>
      <c r="G40" s="10" t="str">
        <f>VLOOKUP(A40,CADASTRE!F:G,2,0)</f>
        <v>84 RUE DE CLERY</v>
      </c>
      <c r="H40" s="20" t="b">
        <f t="shared" si="3"/>
        <v>1</v>
      </c>
      <c r="I40" s="37">
        <v>1</v>
      </c>
      <c r="J40" s="10">
        <f>VLOOKUP(A40,CADASTRE!F:L,7,0)</f>
        <v>1</v>
      </c>
      <c r="K40" s="20" t="b">
        <f t="shared" si="0"/>
        <v>1</v>
      </c>
      <c r="L40" s="36">
        <v>10</v>
      </c>
      <c r="M40" s="10">
        <f>VLOOKUP(A40,CADASTRE!F:O,6,0)</f>
        <v>2001</v>
      </c>
      <c r="N40" s="38">
        <v>89</v>
      </c>
      <c r="O40" s="39">
        <f>IF(OR(VLOOKUP(A40,CADASTRE!F:V,4,0)="",VLOOKUP(A40,CADASTRE!F:V,4,0)=0),VLOOKUP(A40,CADASTRE!F:V,16,0)+VLOOKUP(A40,CADASTRE!F:X,17,0),VLOOKUP(A40,CADASTRE!F:V,4,0))</f>
        <v>89</v>
      </c>
      <c r="P40" s="15" t="str">
        <f t="shared" si="1"/>
        <v>VRAI</v>
      </c>
      <c r="Q40" s="36" t="s">
        <v>113</v>
      </c>
      <c r="R40" s="40" t="str">
        <f>VLOOKUP(A40,CADASTRE!F:AC,3,0)</f>
        <v>Appartement</v>
      </c>
      <c r="S40" s="41" t="str">
        <f>IFERROR(IF(VLOOKUP(A40,CADASTRE!F:R,13,0)="",VLOOKUP(B40,CADASTRE!F:R,13,0),VLOOKUP(A40,CADASTRE!F:R,13,0)),"")</f>
        <v/>
      </c>
      <c r="T40" s="50">
        <v>31781</v>
      </c>
      <c r="U40" s="42"/>
      <c r="V40" s="36" t="s">
        <v>115</v>
      </c>
      <c r="W40" s="43">
        <v>1</v>
      </c>
      <c r="X40" s="36" t="s">
        <v>116</v>
      </c>
      <c r="Y40" s="43" t="s">
        <v>130</v>
      </c>
      <c r="Z40" s="36" t="s">
        <v>131</v>
      </c>
      <c r="AA40" s="43">
        <v>1</v>
      </c>
      <c r="AB40" s="36" t="s">
        <v>132</v>
      </c>
      <c r="AC40" s="36">
        <v>75102</v>
      </c>
      <c r="AD40" s="44">
        <f>VLOOKUP(D40,CADASTRE!B:E,4,0)</f>
        <v>75102</v>
      </c>
      <c r="AE40" s="20" t="b">
        <f t="shared" si="2"/>
        <v>1</v>
      </c>
      <c r="AF40" s="36">
        <v>1020793183</v>
      </c>
      <c r="AG40" s="3" t="s">
        <v>120</v>
      </c>
      <c r="AH40" s="3"/>
      <c r="AI40" s="3"/>
    </row>
    <row r="41" spans="1:35" ht="15.75" customHeight="1" x14ac:dyDescent="0.2">
      <c r="A41" s="45">
        <v>1020854526</v>
      </c>
      <c r="B41" s="35" t="s">
        <v>44</v>
      </c>
      <c r="C41" s="10"/>
      <c r="D41" s="36">
        <v>75255</v>
      </c>
      <c r="E41" s="36" t="s">
        <v>37</v>
      </c>
      <c r="F41" s="36" t="s">
        <v>129</v>
      </c>
      <c r="G41" s="10" t="str">
        <f>VLOOKUP(A41,CADASTRE!F:G,2,0)</f>
        <v>84 RUE DE CLERY</v>
      </c>
      <c r="H41" s="20" t="b">
        <f t="shared" si="3"/>
        <v>1</v>
      </c>
      <c r="I41" s="37" t="s">
        <v>134</v>
      </c>
      <c r="J41" s="10">
        <f>VLOOKUP(A41,CADASTRE!F:L,7,0)</f>
        <v>2</v>
      </c>
      <c r="K41" s="20" t="b">
        <f t="shared" si="0"/>
        <v>0</v>
      </c>
      <c r="L41" s="36">
        <v>3004</v>
      </c>
      <c r="M41" s="10">
        <f>VLOOKUP(A41,CADASTRE!F:O,6,0)</f>
        <v>1001</v>
      </c>
      <c r="N41" s="38">
        <v>105</v>
      </c>
      <c r="O41" s="39">
        <f>IF(OR(VLOOKUP(A41,CADASTRE!F:V,4,0)="",VLOOKUP(A41,CADASTRE!F:V,4,0)=0),VLOOKUP(A41,CADASTRE!F:V,16,0)+VLOOKUP(A41,CADASTRE!F:X,17,0),VLOOKUP(A41,CADASTRE!F:V,4,0))</f>
        <v>105</v>
      </c>
      <c r="P41" s="15" t="str">
        <f t="shared" si="1"/>
        <v>VRAI</v>
      </c>
      <c r="Q41" s="36" t="s">
        <v>123</v>
      </c>
      <c r="R41" s="40" t="str">
        <f>VLOOKUP(A41,CADASTRE!F:AC,3,0)</f>
        <v>Local divers</v>
      </c>
      <c r="S41" s="41" t="str">
        <f>IFERROR(IF(VLOOKUP(A41,CADASTRE!F:R,13,0)="",VLOOKUP(B41,CADASTRE!F:R,13,0),VLOOKUP(A41,CADASTRE!F:R,13,0)),"")</f>
        <v/>
      </c>
      <c r="T41" s="50">
        <v>31781</v>
      </c>
      <c r="U41" s="42"/>
      <c r="V41" s="36" t="s">
        <v>115</v>
      </c>
      <c r="W41" s="43">
        <v>1</v>
      </c>
      <c r="X41" s="36" t="s">
        <v>116</v>
      </c>
      <c r="Y41" s="43" t="s">
        <v>130</v>
      </c>
      <c r="Z41" s="36" t="s">
        <v>131</v>
      </c>
      <c r="AA41" s="43">
        <v>1</v>
      </c>
      <c r="AB41" s="36" t="s">
        <v>132</v>
      </c>
      <c r="AC41" s="36">
        <v>75102</v>
      </c>
      <c r="AD41" s="44">
        <f>VLOOKUP(D41,CADASTRE!B:E,4,0)</f>
        <v>75102</v>
      </c>
      <c r="AE41" s="20" t="b">
        <f t="shared" si="2"/>
        <v>1</v>
      </c>
      <c r="AF41" s="36" t="s">
        <v>44</v>
      </c>
      <c r="AG41" s="3" t="s">
        <v>120</v>
      </c>
      <c r="AH41" s="3"/>
      <c r="AI41" s="3"/>
    </row>
    <row r="42" spans="1:35" ht="15.75" customHeight="1" x14ac:dyDescent="0.2">
      <c r="A42" s="45">
        <v>1020325657</v>
      </c>
      <c r="B42" s="35" t="s">
        <v>44</v>
      </c>
      <c r="C42" s="10"/>
      <c r="D42" s="36">
        <v>75256</v>
      </c>
      <c r="E42" s="36" t="s">
        <v>37</v>
      </c>
      <c r="F42" s="36" t="s">
        <v>112</v>
      </c>
      <c r="G42" s="10" t="str">
        <f>VLOOKUP(A42,CADASTRE!F:G,2,0)</f>
        <v>156 RUE SAINT-DENIS</v>
      </c>
      <c r="H42" s="20" t="b">
        <f t="shared" si="3"/>
        <v>1</v>
      </c>
      <c r="I42" s="37">
        <v>0</v>
      </c>
      <c r="J42" s="10">
        <f>VLOOKUP(A42,CADASTRE!F:L,7,0)</f>
        <v>0</v>
      </c>
      <c r="K42" s="20" t="b">
        <f t="shared" si="0"/>
        <v>1</v>
      </c>
      <c r="L42" s="36">
        <v>16</v>
      </c>
      <c r="M42" s="10">
        <f>VLOOKUP(A42,CADASTRE!F:O,6,0)</f>
        <v>1001</v>
      </c>
      <c r="N42" s="38">
        <v>35</v>
      </c>
      <c r="O42" s="39">
        <f>IF(OR(VLOOKUP(A42,CADASTRE!F:V,4,0)="",VLOOKUP(A42,CADASTRE!F:V,4,0)=0),VLOOKUP(A42,CADASTRE!F:V,16,0)+VLOOKUP(A42,CADASTRE!F:X,17,0),VLOOKUP(A42,CADASTRE!F:V,4,0))</f>
        <v>35</v>
      </c>
      <c r="P42" s="15" t="str">
        <f t="shared" si="1"/>
        <v>VRAI</v>
      </c>
      <c r="Q42" s="36" t="s">
        <v>113</v>
      </c>
      <c r="R42" s="40" t="str">
        <f>VLOOKUP(A42,CADASTRE!F:AC,3,0)</f>
        <v>Appartement</v>
      </c>
      <c r="S42" s="41" t="str">
        <f>IFERROR(IF(VLOOKUP(A42,CADASTRE!F:R,13,0)="",VLOOKUP(B42,CADASTRE!F:R,13,0),VLOOKUP(A42,CADASTRE!F:R,13,0)),"")</f>
        <v/>
      </c>
      <c r="T42" s="36" t="s">
        <v>135</v>
      </c>
      <c r="U42" s="42"/>
      <c r="V42" s="36" t="s">
        <v>115</v>
      </c>
      <c r="W42" s="43">
        <v>1</v>
      </c>
      <c r="X42" s="36" t="s">
        <v>116</v>
      </c>
      <c r="Y42" s="43" t="s">
        <v>117</v>
      </c>
      <c r="Z42" s="36" t="s">
        <v>118</v>
      </c>
      <c r="AA42" s="43">
        <v>3</v>
      </c>
      <c r="AB42" s="36" t="s">
        <v>136</v>
      </c>
      <c r="AC42" s="36">
        <v>75102</v>
      </c>
      <c r="AD42" s="44">
        <f>VLOOKUP(D42,CADASTRE!B:E,4,0)</f>
        <v>75102</v>
      </c>
      <c r="AE42" s="20" t="b">
        <f t="shared" si="2"/>
        <v>1</v>
      </c>
      <c r="AF42" s="36">
        <v>1020325657</v>
      </c>
      <c r="AG42" s="3" t="s">
        <v>120</v>
      </c>
      <c r="AH42" s="3"/>
      <c r="AI42" s="3"/>
    </row>
    <row r="43" spans="1:35" ht="15.75" customHeight="1" x14ac:dyDescent="0.2">
      <c r="A43" s="34">
        <v>1020325659</v>
      </c>
      <c r="B43" s="35" t="s">
        <v>44</v>
      </c>
      <c r="C43" s="10"/>
      <c r="D43" s="36">
        <v>75257</v>
      </c>
      <c r="E43" s="36" t="s">
        <v>37</v>
      </c>
      <c r="F43" s="36" t="s">
        <v>112</v>
      </c>
      <c r="G43" s="10" t="str">
        <f>VLOOKUP(A43,CADASTRE!F:G,2,0)</f>
        <v>156 RUE SAINT-DENIS</v>
      </c>
      <c r="H43" s="20" t="b">
        <f t="shared" si="3"/>
        <v>1</v>
      </c>
      <c r="I43" s="37">
        <v>1</v>
      </c>
      <c r="J43" s="10">
        <f>VLOOKUP(A43,CADASTRE!F:L,7,0)</f>
        <v>1</v>
      </c>
      <c r="K43" s="20" t="b">
        <f t="shared" si="0"/>
        <v>1</v>
      </c>
      <c r="L43" s="36">
        <v>17</v>
      </c>
      <c r="M43" s="10">
        <f>VLOOKUP(A43,CADASTRE!F:O,6,0)</f>
        <v>1001</v>
      </c>
      <c r="N43" s="38">
        <v>96</v>
      </c>
      <c r="O43" s="39">
        <f>IF(OR(VLOOKUP(A43,CADASTRE!F:V,4,0)="",VLOOKUP(A43,CADASTRE!F:V,4,0)=0),VLOOKUP(A43,CADASTRE!F:V,16,0)+VLOOKUP(A43,CADASTRE!F:X,17,0),VLOOKUP(A43,CADASTRE!F:V,4,0))</f>
        <v>96</v>
      </c>
      <c r="P43" s="15" t="str">
        <f t="shared" si="1"/>
        <v>VRAI</v>
      </c>
      <c r="Q43" s="36" t="s">
        <v>113</v>
      </c>
      <c r="R43" s="40" t="str">
        <f>VLOOKUP(A43,CADASTRE!F:AC,3,0)</f>
        <v>Appartement</v>
      </c>
      <c r="S43" s="41" t="str">
        <f>IFERROR(IF(VLOOKUP(A43,CADASTRE!F:R,13,0)="",VLOOKUP(B43,CADASTRE!F:R,13,0),VLOOKUP(A43,CADASTRE!F:R,13,0)),"")</f>
        <v/>
      </c>
      <c r="T43" s="36" t="s">
        <v>135</v>
      </c>
      <c r="U43" s="42"/>
      <c r="V43" s="36" t="s">
        <v>115</v>
      </c>
      <c r="W43" s="43">
        <v>1</v>
      </c>
      <c r="X43" s="36" t="s">
        <v>116</v>
      </c>
      <c r="Y43" s="43" t="s">
        <v>117</v>
      </c>
      <c r="Z43" s="36" t="s">
        <v>118</v>
      </c>
      <c r="AA43" s="43">
        <v>3</v>
      </c>
      <c r="AB43" s="36" t="s">
        <v>136</v>
      </c>
      <c r="AC43" s="36">
        <v>75102</v>
      </c>
      <c r="AD43" s="44">
        <f>VLOOKUP(D43,CADASTRE!B:E,4,0)</f>
        <v>75102</v>
      </c>
      <c r="AE43" s="20" t="b">
        <f t="shared" si="2"/>
        <v>1</v>
      </c>
      <c r="AF43" s="36">
        <v>1020325659</v>
      </c>
      <c r="AG43" s="3" t="s">
        <v>120</v>
      </c>
      <c r="AH43" s="3"/>
      <c r="AI43" s="3"/>
    </row>
    <row r="44" spans="1:35" ht="15.75" customHeight="1" x14ac:dyDescent="0.2">
      <c r="A44" s="34">
        <v>1020325660</v>
      </c>
      <c r="B44" s="35" t="s">
        <v>44</v>
      </c>
      <c r="C44" s="10"/>
      <c r="D44" s="36">
        <v>75258</v>
      </c>
      <c r="E44" s="36" t="s">
        <v>37</v>
      </c>
      <c r="F44" s="36" t="s">
        <v>112</v>
      </c>
      <c r="G44" s="10" t="str">
        <f>VLOOKUP(A44,CADASTRE!F:G,2,0)</f>
        <v>156 RUE SAINT-DENIS</v>
      </c>
      <c r="H44" s="20" t="b">
        <f t="shared" si="3"/>
        <v>1</v>
      </c>
      <c r="I44" s="37">
        <v>2</v>
      </c>
      <c r="J44" s="10">
        <f>VLOOKUP(A44,CADASTRE!F:L,7,0)</f>
        <v>2</v>
      </c>
      <c r="K44" s="20" t="b">
        <f t="shared" si="0"/>
        <v>1</v>
      </c>
      <c r="L44" s="36">
        <v>18</v>
      </c>
      <c r="M44" s="10">
        <f>VLOOKUP(A44,CADASTRE!F:O,6,0)</f>
        <v>1001</v>
      </c>
      <c r="N44" s="38">
        <v>53</v>
      </c>
      <c r="O44" s="39">
        <f>IF(OR(VLOOKUP(A44,CADASTRE!F:V,4,0)="",VLOOKUP(A44,CADASTRE!F:V,4,0)=0),VLOOKUP(A44,CADASTRE!F:V,16,0)+VLOOKUP(A44,CADASTRE!F:X,17,0),VLOOKUP(A44,CADASTRE!F:V,4,0))</f>
        <v>53</v>
      </c>
      <c r="P44" s="15" t="str">
        <f t="shared" si="1"/>
        <v>VRAI</v>
      </c>
      <c r="Q44" s="36" t="s">
        <v>113</v>
      </c>
      <c r="R44" s="40" t="str">
        <f>VLOOKUP(A44,CADASTRE!F:AC,3,0)</f>
        <v>Appartement</v>
      </c>
      <c r="S44" s="41" t="str">
        <f>IFERROR(IF(VLOOKUP(A44,CADASTRE!F:R,13,0)="",VLOOKUP(B44,CADASTRE!F:R,13,0),VLOOKUP(A44,CADASTRE!F:R,13,0)),"")</f>
        <v/>
      </c>
      <c r="T44" s="36" t="s">
        <v>135</v>
      </c>
      <c r="V44" s="36" t="s">
        <v>115</v>
      </c>
      <c r="W44" s="43">
        <v>1</v>
      </c>
      <c r="X44" s="36" t="s">
        <v>116</v>
      </c>
      <c r="Y44" s="43" t="s">
        <v>117</v>
      </c>
      <c r="Z44" s="36" t="s">
        <v>118</v>
      </c>
      <c r="AA44" s="43">
        <v>3</v>
      </c>
      <c r="AB44" s="36" t="s">
        <v>136</v>
      </c>
      <c r="AC44" s="36">
        <v>75102</v>
      </c>
      <c r="AD44" s="44">
        <f>VLOOKUP(D44,CADASTRE!B:E,4,0)</f>
        <v>75102</v>
      </c>
      <c r="AE44" s="20" t="b">
        <f t="shared" si="2"/>
        <v>1</v>
      </c>
      <c r="AF44" s="36">
        <v>1020325660</v>
      </c>
      <c r="AG44" s="3" t="s">
        <v>120</v>
      </c>
      <c r="AH44" s="3"/>
      <c r="AI44" s="3"/>
    </row>
    <row r="45" spans="1:35" ht="15.75" customHeight="1" x14ac:dyDescent="0.2">
      <c r="A45" s="34">
        <v>1020325661</v>
      </c>
      <c r="B45" s="35" t="s">
        <v>44</v>
      </c>
      <c r="C45" s="10"/>
      <c r="D45" s="36">
        <v>75259</v>
      </c>
      <c r="E45" s="36" t="s">
        <v>37</v>
      </c>
      <c r="F45" s="36" t="s">
        <v>112</v>
      </c>
      <c r="G45" s="10" t="str">
        <f>VLOOKUP(A45,CADASTRE!F:G,2,0)</f>
        <v>156 RUE SAINT-DENIS</v>
      </c>
      <c r="H45" s="20" t="b">
        <f t="shared" si="3"/>
        <v>1</v>
      </c>
      <c r="I45" s="37">
        <v>2</v>
      </c>
      <c r="J45" s="10">
        <f>VLOOKUP(A45,CADASTRE!F:L,7,0)</f>
        <v>2</v>
      </c>
      <c r="K45" s="20" t="b">
        <f t="shared" si="0"/>
        <v>1</v>
      </c>
      <c r="L45" s="36">
        <v>19</v>
      </c>
      <c r="M45" s="10">
        <f>VLOOKUP(A45,CADASTRE!F:O,6,0)</f>
        <v>2001</v>
      </c>
      <c r="N45" s="38">
        <v>47</v>
      </c>
      <c r="O45" s="39">
        <f>IF(OR(VLOOKUP(A45,CADASTRE!F:V,4,0)="",VLOOKUP(A45,CADASTRE!F:V,4,0)=0),VLOOKUP(A45,CADASTRE!F:V,16,0)+VLOOKUP(A45,CADASTRE!F:X,17,0),VLOOKUP(A45,CADASTRE!F:V,4,0))</f>
        <v>47</v>
      </c>
      <c r="P45" s="15" t="str">
        <f t="shared" si="1"/>
        <v>VRAI</v>
      </c>
      <c r="Q45" s="36" t="s">
        <v>113</v>
      </c>
      <c r="R45" s="40" t="str">
        <f>VLOOKUP(A45,CADASTRE!F:AC,3,0)</f>
        <v>Appartement</v>
      </c>
      <c r="S45" s="41" t="str">
        <f>IFERROR(IF(VLOOKUP(A45,CADASTRE!F:R,13,0)="",VLOOKUP(B45,CADASTRE!F:R,13,0),VLOOKUP(A45,CADASTRE!F:R,13,0)),"")</f>
        <v/>
      </c>
      <c r="T45" s="36" t="s">
        <v>135</v>
      </c>
      <c r="V45" s="36" t="s">
        <v>115</v>
      </c>
      <c r="W45" s="43">
        <v>1</v>
      </c>
      <c r="X45" s="36" t="s">
        <v>116</v>
      </c>
      <c r="Y45" s="43" t="s">
        <v>117</v>
      </c>
      <c r="Z45" s="36" t="s">
        <v>118</v>
      </c>
      <c r="AA45" s="43">
        <v>3</v>
      </c>
      <c r="AB45" s="36" t="s">
        <v>136</v>
      </c>
      <c r="AC45" s="36">
        <v>75102</v>
      </c>
      <c r="AD45" s="44">
        <f>VLOOKUP(D45,CADASTRE!B:E,4,0)</f>
        <v>75102</v>
      </c>
      <c r="AE45" s="20" t="b">
        <f t="shared" si="2"/>
        <v>1</v>
      </c>
      <c r="AF45" s="36">
        <v>1020325661</v>
      </c>
      <c r="AG45" s="3" t="s">
        <v>120</v>
      </c>
      <c r="AH45" s="3"/>
      <c r="AI45" s="3"/>
    </row>
    <row r="46" spans="1:35" ht="15.75" customHeight="1" x14ac:dyDescent="0.2">
      <c r="A46" s="34">
        <v>1020325664</v>
      </c>
      <c r="B46" s="35" t="s">
        <v>44</v>
      </c>
      <c r="C46" s="10"/>
      <c r="D46" s="36">
        <v>75260</v>
      </c>
      <c r="E46" s="36" t="s">
        <v>37</v>
      </c>
      <c r="F46" s="36" t="s">
        <v>112</v>
      </c>
      <c r="G46" s="10" t="str">
        <f>VLOOKUP(A46,CADASTRE!F:G,2,0)</f>
        <v>156 RUE SAINT-DENIS</v>
      </c>
      <c r="H46" s="20" t="b">
        <f t="shared" si="3"/>
        <v>1</v>
      </c>
      <c r="I46" s="37">
        <v>3</v>
      </c>
      <c r="J46" s="10">
        <f>VLOOKUP(A46,CADASTRE!F:L,7,0)</f>
        <v>3</v>
      </c>
      <c r="K46" s="20" t="b">
        <f t="shared" si="0"/>
        <v>1</v>
      </c>
      <c r="L46" s="36">
        <v>20</v>
      </c>
      <c r="M46" s="10">
        <f>VLOOKUP(A46,CADASTRE!F:O,6,0)</f>
        <v>1001</v>
      </c>
      <c r="N46" s="38">
        <v>91</v>
      </c>
      <c r="O46" s="39">
        <f>IF(OR(VLOOKUP(A46,CADASTRE!F:V,4,0)="",VLOOKUP(A46,CADASTRE!F:V,4,0)=0),VLOOKUP(A46,CADASTRE!F:V,16,0)+VLOOKUP(A46,CADASTRE!F:X,17,0),VLOOKUP(A46,CADASTRE!F:V,4,0))</f>
        <v>91</v>
      </c>
      <c r="P46" s="15" t="str">
        <f t="shared" si="1"/>
        <v>VRAI</v>
      </c>
      <c r="Q46" s="36" t="s">
        <v>113</v>
      </c>
      <c r="R46" s="40" t="str">
        <f>VLOOKUP(A46,CADASTRE!F:AC,3,0)</f>
        <v>Appartement</v>
      </c>
      <c r="S46" s="41" t="str">
        <f>IFERROR(IF(VLOOKUP(A46,CADASTRE!F:R,13,0)="",VLOOKUP(B46,CADASTRE!F:R,13,0),VLOOKUP(A46,CADASTRE!F:R,13,0)),"")</f>
        <v/>
      </c>
      <c r="T46" s="36" t="s">
        <v>135</v>
      </c>
      <c r="V46" s="36" t="s">
        <v>115</v>
      </c>
      <c r="W46" s="43">
        <v>1</v>
      </c>
      <c r="X46" s="36" t="s">
        <v>116</v>
      </c>
      <c r="Y46" s="43" t="s">
        <v>117</v>
      </c>
      <c r="Z46" s="36" t="s">
        <v>118</v>
      </c>
      <c r="AA46" s="43">
        <v>3</v>
      </c>
      <c r="AB46" s="36" t="s">
        <v>136</v>
      </c>
      <c r="AC46" s="36">
        <v>75102</v>
      </c>
      <c r="AD46" s="44">
        <f>VLOOKUP(D46,CADASTRE!B:E,4,0)</f>
        <v>75102</v>
      </c>
      <c r="AE46" s="20" t="b">
        <f t="shared" si="2"/>
        <v>1</v>
      </c>
      <c r="AF46" s="36">
        <v>1020325664</v>
      </c>
      <c r="AG46" s="3" t="s">
        <v>120</v>
      </c>
      <c r="AH46" s="3"/>
      <c r="AI46" s="3"/>
    </row>
    <row r="47" spans="1:35" ht="15.75" customHeight="1" x14ac:dyDescent="0.2">
      <c r="A47" s="34">
        <v>1020325662</v>
      </c>
      <c r="B47" s="35" t="s">
        <v>44</v>
      </c>
      <c r="C47" s="10"/>
      <c r="D47" s="36">
        <v>75261</v>
      </c>
      <c r="E47" s="36" t="s">
        <v>37</v>
      </c>
      <c r="F47" s="36" t="s">
        <v>112</v>
      </c>
      <c r="G47" s="10" t="str">
        <f>VLOOKUP(A47,CADASTRE!F:G,2,0)</f>
        <v>156 RUE SAINT-DENIS</v>
      </c>
      <c r="H47" s="20" t="b">
        <f t="shared" si="3"/>
        <v>1</v>
      </c>
      <c r="I47" s="37">
        <v>3</v>
      </c>
      <c r="J47" s="10">
        <f>VLOOKUP(A47,CADASTRE!F:L,7,0)</f>
        <v>3</v>
      </c>
      <c r="K47" s="20" t="b">
        <f t="shared" si="0"/>
        <v>1</v>
      </c>
      <c r="L47" s="36">
        <v>21</v>
      </c>
      <c r="M47" s="10">
        <f>VLOOKUP(A47,CADASTRE!F:O,6,0)</f>
        <v>2001</v>
      </c>
      <c r="N47" s="38">
        <v>83</v>
      </c>
      <c r="O47" s="39">
        <f>IF(OR(VLOOKUP(A47,CADASTRE!F:V,4,0)="",VLOOKUP(A47,CADASTRE!F:V,4,0)=0),VLOOKUP(A47,CADASTRE!F:V,16,0)+VLOOKUP(A47,CADASTRE!F:X,17,0),VLOOKUP(A47,CADASTRE!F:V,4,0))</f>
        <v>83</v>
      </c>
      <c r="P47" s="15" t="str">
        <f t="shared" si="1"/>
        <v>VRAI</v>
      </c>
      <c r="Q47" s="36" t="s">
        <v>113</v>
      </c>
      <c r="R47" s="40" t="str">
        <f>VLOOKUP(A47,CADASTRE!F:AC,3,0)</f>
        <v>Appartement</v>
      </c>
      <c r="S47" s="41" t="str">
        <f>IFERROR(IF(VLOOKUP(A47,CADASTRE!F:R,13,0)="",VLOOKUP(B47,CADASTRE!F:R,13,0),VLOOKUP(A47,CADASTRE!F:R,13,0)),"")</f>
        <v/>
      </c>
      <c r="T47" s="36" t="s">
        <v>135</v>
      </c>
      <c r="V47" s="36" t="s">
        <v>115</v>
      </c>
      <c r="W47" s="43">
        <v>1</v>
      </c>
      <c r="X47" s="36" t="s">
        <v>116</v>
      </c>
      <c r="Y47" s="43" t="s">
        <v>117</v>
      </c>
      <c r="Z47" s="36" t="s">
        <v>118</v>
      </c>
      <c r="AA47" s="43">
        <v>3</v>
      </c>
      <c r="AB47" s="36" t="s">
        <v>136</v>
      </c>
      <c r="AC47" s="36">
        <v>75102</v>
      </c>
      <c r="AD47" s="44">
        <f>VLOOKUP(D47,CADASTRE!B:E,4,0)</f>
        <v>75102</v>
      </c>
      <c r="AE47" s="20" t="b">
        <f t="shared" si="2"/>
        <v>1</v>
      </c>
      <c r="AF47" s="36">
        <v>1020325662</v>
      </c>
      <c r="AG47" s="3" t="s">
        <v>120</v>
      </c>
      <c r="AH47" s="3"/>
      <c r="AI47" s="3"/>
    </row>
    <row r="48" spans="1:35" ht="15.75" customHeight="1" x14ac:dyDescent="0.2">
      <c r="A48" s="10"/>
      <c r="B48" s="35" t="s">
        <v>44</v>
      </c>
      <c r="C48" s="10"/>
      <c r="D48" s="46">
        <v>139466</v>
      </c>
      <c r="E48" s="46" t="s">
        <v>37</v>
      </c>
      <c r="F48" s="46" t="s">
        <v>137</v>
      </c>
      <c r="G48" s="10" t="e">
        <f>VLOOKUP(A48,CADASTRE!F:G,2,0)</f>
        <v>#N/A</v>
      </c>
      <c r="H48" s="20" t="e">
        <f t="shared" si="3"/>
        <v>#N/A</v>
      </c>
      <c r="I48" s="47"/>
      <c r="J48" s="10" t="e">
        <f>VLOOKUP(A48,CADASTRE!F:L,7,0)</f>
        <v>#N/A</v>
      </c>
      <c r="K48" s="20" t="e">
        <f t="shared" si="0"/>
        <v>#N/A</v>
      </c>
      <c r="L48" s="46">
        <v>3</v>
      </c>
      <c r="M48" s="10" t="e">
        <f>VLOOKUP(A48,CADASTRE!F:O,6,0)</f>
        <v>#N/A</v>
      </c>
      <c r="N48" s="48">
        <v>0</v>
      </c>
      <c r="O48" s="39" t="e">
        <f>IF(OR(VLOOKUP(A48,CADASTRE!F:V,4,0)="",VLOOKUP(A48,CADASTRE!F:V,4,0)=0),VLOOKUP(A48,CADASTRE!F:V,16,0)+VLOOKUP(A48,CADASTRE!F:X,17,0),VLOOKUP(A48,CADASTRE!F:V,4,0))</f>
        <v>#N/A</v>
      </c>
      <c r="P48" s="15" t="e">
        <f t="shared" si="1"/>
        <v>#N/A</v>
      </c>
      <c r="Q48" s="46" t="s">
        <v>113</v>
      </c>
      <c r="R48" s="40" t="e">
        <f>VLOOKUP(A48,CADASTRE!F:AC,3,0)</f>
        <v>#N/A</v>
      </c>
      <c r="S48" s="41" t="str">
        <f>IFERROR(IF(VLOOKUP(A48,CADASTRE!F:R,13,0)="",VLOOKUP(B48,CADASTRE!F:R,13,0),VLOOKUP(A48,CADASTRE!F:R,13,0)),"")</f>
        <v/>
      </c>
      <c r="T48" s="46" t="s">
        <v>138</v>
      </c>
      <c r="U48" s="49">
        <v>41640</v>
      </c>
      <c r="V48" s="46" t="s">
        <v>128</v>
      </c>
      <c r="W48" s="46">
        <v>1</v>
      </c>
      <c r="X48" s="46" t="s">
        <v>116</v>
      </c>
      <c r="Y48" s="46" t="s">
        <v>139</v>
      </c>
      <c r="Z48" s="46" t="s">
        <v>140</v>
      </c>
      <c r="AA48" s="46">
        <v>1</v>
      </c>
      <c r="AB48" s="46" t="s">
        <v>141</v>
      </c>
      <c r="AC48" s="46">
        <v>75102</v>
      </c>
      <c r="AD48" s="44" t="e">
        <f>VLOOKUP(D48,CADASTRE!B:E,4,0)</f>
        <v>#N/A</v>
      </c>
      <c r="AE48" s="20" t="e">
        <f t="shared" si="2"/>
        <v>#N/A</v>
      </c>
      <c r="AF48" s="46" t="s">
        <v>44</v>
      </c>
      <c r="AG48" s="3" t="s">
        <v>120</v>
      </c>
      <c r="AH48" s="3"/>
      <c r="AI48" s="3"/>
    </row>
    <row r="49" spans="1:35" ht="15.75" customHeight="1" x14ac:dyDescent="0.2">
      <c r="A49" s="10"/>
      <c r="B49" s="35" t="s">
        <v>44</v>
      </c>
      <c r="C49" s="10"/>
      <c r="D49" s="46">
        <v>139467</v>
      </c>
      <c r="E49" s="46" t="s">
        <v>37</v>
      </c>
      <c r="F49" s="46" t="s">
        <v>137</v>
      </c>
      <c r="G49" s="10" t="e">
        <f>VLOOKUP(A49,CADASTRE!F:G,2,0)</f>
        <v>#N/A</v>
      </c>
      <c r="H49" s="20" t="e">
        <f t="shared" si="3"/>
        <v>#N/A</v>
      </c>
      <c r="I49" s="47"/>
      <c r="J49" s="10" t="e">
        <f>VLOOKUP(A49,CADASTRE!F:L,7,0)</f>
        <v>#N/A</v>
      </c>
      <c r="K49" s="20" t="e">
        <f t="shared" si="0"/>
        <v>#N/A</v>
      </c>
      <c r="L49" s="46">
        <v>4</v>
      </c>
      <c r="M49" s="10" t="e">
        <f>VLOOKUP(A49,CADASTRE!F:O,6,0)</f>
        <v>#N/A</v>
      </c>
      <c r="N49" s="48">
        <v>0</v>
      </c>
      <c r="O49" s="39" t="e">
        <f>IF(OR(VLOOKUP(A49,CADASTRE!F:V,4,0)="",VLOOKUP(A49,CADASTRE!F:V,4,0)=0),VLOOKUP(A49,CADASTRE!F:V,16,0)+VLOOKUP(A49,CADASTRE!F:X,17,0),VLOOKUP(A49,CADASTRE!F:V,4,0))</f>
        <v>#N/A</v>
      </c>
      <c r="P49" s="15" t="e">
        <f t="shared" si="1"/>
        <v>#N/A</v>
      </c>
      <c r="Q49" s="46" t="s">
        <v>113</v>
      </c>
      <c r="R49" s="40" t="e">
        <f>VLOOKUP(A49,CADASTRE!F:AC,3,0)</f>
        <v>#N/A</v>
      </c>
      <c r="S49" s="41" t="str">
        <f>IFERROR(IF(VLOOKUP(A49,CADASTRE!F:R,13,0)="",VLOOKUP(B49,CADASTRE!F:R,13,0),VLOOKUP(A49,CADASTRE!F:R,13,0)),"")</f>
        <v/>
      </c>
      <c r="T49" s="46" t="s">
        <v>138</v>
      </c>
      <c r="U49" s="49">
        <v>41640</v>
      </c>
      <c r="V49" s="46" t="s">
        <v>128</v>
      </c>
      <c r="W49" s="46">
        <v>1</v>
      </c>
      <c r="X49" s="46" t="s">
        <v>116</v>
      </c>
      <c r="Y49" s="46" t="s">
        <v>139</v>
      </c>
      <c r="Z49" s="46" t="s">
        <v>140</v>
      </c>
      <c r="AA49" s="46">
        <v>1</v>
      </c>
      <c r="AB49" s="46" t="s">
        <v>141</v>
      </c>
      <c r="AC49" s="46">
        <v>75102</v>
      </c>
      <c r="AD49" s="44" t="e">
        <f>VLOOKUP(D49,CADASTRE!B:E,4,0)</f>
        <v>#N/A</v>
      </c>
      <c r="AE49" s="20" t="e">
        <f t="shared" si="2"/>
        <v>#N/A</v>
      </c>
      <c r="AF49" s="46" t="s">
        <v>44</v>
      </c>
      <c r="AG49" s="3" t="s">
        <v>120</v>
      </c>
      <c r="AH49" s="3"/>
      <c r="AI49" s="3"/>
    </row>
    <row r="50" spans="1:35" ht="15.75" customHeight="1" x14ac:dyDescent="0.2">
      <c r="A50" s="10"/>
      <c r="B50" s="35" t="s">
        <v>44</v>
      </c>
      <c r="C50" s="10"/>
      <c r="D50" s="46">
        <v>139468</v>
      </c>
      <c r="E50" s="46" t="s">
        <v>37</v>
      </c>
      <c r="F50" s="46" t="s">
        <v>137</v>
      </c>
      <c r="G50" s="10" t="e">
        <f>VLOOKUP(A50,CADASTRE!F:G,2,0)</f>
        <v>#N/A</v>
      </c>
      <c r="H50" s="20" t="e">
        <f t="shared" si="3"/>
        <v>#N/A</v>
      </c>
      <c r="I50" s="47"/>
      <c r="J50" s="10" t="e">
        <f>VLOOKUP(A50,CADASTRE!F:L,7,0)</f>
        <v>#N/A</v>
      </c>
      <c r="K50" s="20" t="e">
        <f t="shared" si="0"/>
        <v>#N/A</v>
      </c>
      <c r="L50" s="46">
        <v>7</v>
      </c>
      <c r="M50" s="10" t="e">
        <f>VLOOKUP(A50,CADASTRE!F:O,6,0)</f>
        <v>#N/A</v>
      </c>
      <c r="N50" s="48">
        <v>0</v>
      </c>
      <c r="O50" s="39" t="e">
        <f>IF(OR(VLOOKUP(A50,CADASTRE!F:V,4,0)="",VLOOKUP(A50,CADASTRE!F:V,4,0)=0),VLOOKUP(A50,CADASTRE!F:V,16,0)+VLOOKUP(A50,CADASTRE!F:X,17,0),VLOOKUP(A50,CADASTRE!F:V,4,0))</f>
        <v>#N/A</v>
      </c>
      <c r="P50" s="15" t="e">
        <f t="shared" si="1"/>
        <v>#N/A</v>
      </c>
      <c r="Q50" s="46" t="s">
        <v>113</v>
      </c>
      <c r="R50" s="40" t="e">
        <f>VLOOKUP(A50,CADASTRE!F:AC,3,0)</f>
        <v>#N/A</v>
      </c>
      <c r="S50" s="41" t="str">
        <f>IFERROR(IF(VLOOKUP(A50,CADASTRE!F:R,13,0)="",VLOOKUP(B50,CADASTRE!F:R,13,0),VLOOKUP(A50,CADASTRE!F:R,13,0)),"")</f>
        <v/>
      </c>
      <c r="T50" s="46" t="s">
        <v>138</v>
      </c>
      <c r="U50" s="49">
        <v>41640</v>
      </c>
      <c r="V50" s="46" t="s">
        <v>128</v>
      </c>
      <c r="W50" s="46">
        <v>1</v>
      </c>
      <c r="X50" s="46" t="s">
        <v>116</v>
      </c>
      <c r="Y50" s="46" t="s">
        <v>139</v>
      </c>
      <c r="Z50" s="46" t="s">
        <v>140</v>
      </c>
      <c r="AA50" s="46">
        <v>1</v>
      </c>
      <c r="AB50" s="46" t="s">
        <v>141</v>
      </c>
      <c r="AC50" s="46">
        <v>75102</v>
      </c>
      <c r="AD50" s="44" t="e">
        <f>VLOOKUP(D50,CADASTRE!B:E,4,0)</f>
        <v>#N/A</v>
      </c>
      <c r="AE50" s="20" t="e">
        <f t="shared" si="2"/>
        <v>#N/A</v>
      </c>
      <c r="AF50" s="46" t="s">
        <v>44</v>
      </c>
      <c r="AG50" s="3" t="s">
        <v>120</v>
      </c>
      <c r="AH50" s="3"/>
      <c r="AI50" s="3"/>
    </row>
    <row r="51" spans="1:35" ht="15.75" customHeight="1" x14ac:dyDescent="0.2">
      <c r="A51" s="10"/>
      <c r="B51" s="35" t="s">
        <v>44</v>
      </c>
      <c r="C51" s="10"/>
      <c r="D51" s="46">
        <v>139469</v>
      </c>
      <c r="E51" s="46" t="s">
        <v>37</v>
      </c>
      <c r="F51" s="46" t="s">
        <v>137</v>
      </c>
      <c r="G51" s="10" t="e">
        <f>VLOOKUP(A51,CADASTRE!F:G,2,0)</f>
        <v>#N/A</v>
      </c>
      <c r="H51" s="20" t="e">
        <f t="shared" si="3"/>
        <v>#N/A</v>
      </c>
      <c r="I51" s="47"/>
      <c r="J51" s="10" t="e">
        <f>VLOOKUP(A51,CADASTRE!F:L,7,0)</f>
        <v>#N/A</v>
      </c>
      <c r="K51" s="20" t="e">
        <f t="shared" si="0"/>
        <v>#N/A</v>
      </c>
      <c r="L51" s="46">
        <v>11</v>
      </c>
      <c r="M51" s="10" t="e">
        <f>VLOOKUP(A51,CADASTRE!F:O,6,0)</f>
        <v>#N/A</v>
      </c>
      <c r="N51" s="48">
        <v>0</v>
      </c>
      <c r="O51" s="39" t="e">
        <f>IF(OR(VLOOKUP(A51,CADASTRE!F:V,4,0)="",VLOOKUP(A51,CADASTRE!F:V,4,0)=0),VLOOKUP(A51,CADASTRE!F:V,16,0)+VLOOKUP(A51,CADASTRE!F:X,17,0),VLOOKUP(A51,CADASTRE!F:V,4,0))</f>
        <v>#N/A</v>
      </c>
      <c r="P51" s="15" t="e">
        <f t="shared" si="1"/>
        <v>#N/A</v>
      </c>
      <c r="Q51" s="46" t="s">
        <v>113</v>
      </c>
      <c r="R51" s="40" t="e">
        <f>VLOOKUP(A51,CADASTRE!F:AC,3,0)</f>
        <v>#N/A</v>
      </c>
      <c r="S51" s="41" t="str">
        <f>IFERROR(IF(VLOOKUP(A51,CADASTRE!F:R,13,0)="",VLOOKUP(B51,CADASTRE!F:R,13,0),VLOOKUP(A51,CADASTRE!F:R,13,0)),"")</f>
        <v/>
      </c>
      <c r="T51" s="46" t="s">
        <v>138</v>
      </c>
      <c r="U51" s="49">
        <v>41640</v>
      </c>
      <c r="V51" s="46" t="s">
        <v>128</v>
      </c>
      <c r="W51" s="46">
        <v>1</v>
      </c>
      <c r="X51" s="46" t="s">
        <v>116</v>
      </c>
      <c r="Y51" s="46" t="s">
        <v>139</v>
      </c>
      <c r="Z51" s="46" t="s">
        <v>140</v>
      </c>
      <c r="AA51" s="46">
        <v>1</v>
      </c>
      <c r="AB51" s="46" t="s">
        <v>141</v>
      </c>
      <c r="AC51" s="46">
        <v>75102</v>
      </c>
      <c r="AD51" s="44" t="e">
        <f>VLOOKUP(D51,CADASTRE!B:E,4,0)</f>
        <v>#N/A</v>
      </c>
      <c r="AE51" s="20" t="e">
        <f t="shared" si="2"/>
        <v>#N/A</v>
      </c>
      <c r="AF51" s="46" t="s">
        <v>44</v>
      </c>
      <c r="AG51" s="3" t="s">
        <v>120</v>
      </c>
      <c r="AH51" s="3"/>
      <c r="AI51" s="3"/>
    </row>
    <row r="52" spans="1:35" ht="15.75" customHeight="1" x14ac:dyDescent="0.2">
      <c r="A52" s="10"/>
      <c r="B52" s="35" t="s">
        <v>44</v>
      </c>
      <c r="C52" s="10"/>
      <c r="D52" s="46">
        <v>139470</v>
      </c>
      <c r="E52" s="46" t="s">
        <v>37</v>
      </c>
      <c r="F52" s="46" t="s">
        <v>137</v>
      </c>
      <c r="G52" s="10" t="e">
        <f>VLOOKUP(A52,CADASTRE!F:G,2,0)</f>
        <v>#N/A</v>
      </c>
      <c r="H52" s="20" t="e">
        <f t="shared" si="3"/>
        <v>#N/A</v>
      </c>
      <c r="I52" s="47"/>
      <c r="J52" s="10" t="e">
        <f>VLOOKUP(A52,CADASTRE!F:L,7,0)</f>
        <v>#N/A</v>
      </c>
      <c r="K52" s="20" t="e">
        <f t="shared" si="0"/>
        <v>#N/A</v>
      </c>
      <c r="L52" s="46">
        <v>12</v>
      </c>
      <c r="M52" s="10" t="e">
        <f>VLOOKUP(A52,CADASTRE!F:O,6,0)</f>
        <v>#N/A</v>
      </c>
      <c r="N52" s="48">
        <v>0</v>
      </c>
      <c r="O52" s="39" t="e">
        <f>IF(OR(VLOOKUP(A52,CADASTRE!F:V,4,0)="",VLOOKUP(A52,CADASTRE!F:V,4,0)=0),VLOOKUP(A52,CADASTRE!F:V,16,0)+VLOOKUP(A52,CADASTRE!F:X,17,0),VLOOKUP(A52,CADASTRE!F:V,4,0))</f>
        <v>#N/A</v>
      </c>
      <c r="P52" s="15" t="e">
        <f t="shared" si="1"/>
        <v>#N/A</v>
      </c>
      <c r="Q52" s="46" t="s">
        <v>113</v>
      </c>
      <c r="R52" s="40" t="e">
        <f>VLOOKUP(A52,CADASTRE!F:AC,3,0)</f>
        <v>#N/A</v>
      </c>
      <c r="S52" s="41" t="str">
        <f>IFERROR(IF(VLOOKUP(A52,CADASTRE!F:R,13,0)="",VLOOKUP(B52,CADASTRE!F:R,13,0),VLOOKUP(A52,CADASTRE!F:R,13,0)),"")</f>
        <v/>
      </c>
      <c r="T52" s="46" t="s">
        <v>138</v>
      </c>
      <c r="U52" s="49">
        <v>41640</v>
      </c>
      <c r="V52" s="46" t="s">
        <v>128</v>
      </c>
      <c r="W52" s="46">
        <v>1</v>
      </c>
      <c r="X52" s="46" t="s">
        <v>116</v>
      </c>
      <c r="Y52" s="46" t="s">
        <v>139</v>
      </c>
      <c r="Z52" s="46" t="s">
        <v>140</v>
      </c>
      <c r="AA52" s="46">
        <v>1</v>
      </c>
      <c r="AB52" s="46" t="s">
        <v>141</v>
      </c>
      <c r="AC52" s="46">
        <v>75102</v>
      </c>
      <c r="AD52" s="44" t="e">
        <f>VLOOKUP(D52,CADASTRE!B:E,4,0)</f>
        <v>#N/A</v>
      </c>
      <c r="AE52" s="20" t="e">
        <f t="shared" si="2"/>
        <v>#N/A</v>
      </c>
      <c r="AF52" s="46" t="s">
        <v>44</v>
      </c>
      <c r="AG52" s="3" t="s">
        <v>120</v>
      </c>
      <c r="AH52" s="3"/>
      <c r="AI52" s="3"/>
    </row>
    <row r="53" spans="1:35" ht="15.75" customHeight="1" x14ac:dyDescent="0.2">
      <c r="A53" s="10"/>
      <c r="B53" s="35" t="s">
        <v>44</v>
      </c>
      <c r="C53" s="10"/>
      <c r="D53" s="46">
        <v>139471</v>
      </c>
      <c r="E53" s="46" t="s">
        <v>37</v>
      </c>
      <c r="F53" s="46" t="s">
        <v>137</v>
      </c>
      <c r="G53" s="10" t="e">
        <f>VLOOKUP(A53,CADASTRE!F:G,2,0)</f>
        <v>#N/A</v>
      </c>
      <c r="H53" s="20" t="e">
        <f t="shared" si="3"/>
        <v>#N/A</v>
      </c>
      <c r="I53" s="47"/>
      <c r="J53" s="10" t="e">
        <f>VLOOKUP(A53,CADASTRE!F:L,7,0)</f>
        <v>#N/A</v>
      </c>
      <c r="K53" s="20" t="e">
        <f t="shared" si="0"/>
        <v>#N/A</v>
      </c>
      <c r="L53" s="46">
        <v>5</v>
      </c>
      <c r="M53" s="10" t="e">
        <f>VLOOKUP(A53,CADASTRE!F:O,6,0)</f>
        <v>#N/A</v>
      </c>
      <c r="N53" s="48">
        <v>0</v>
      </c>
      <c r="O53" s="39" t="e">
        <f>IF(OR(VLOOKUP(A53,CADASTRE!F:V,4,0)="",VLOOKUP(A53,CADASTRE!F:V,4,0)=0),VLOOKUP(A53,CADASTRE!F:V,16,0)+VLOOKUP(A53,CADASTRE!F:X,17,0),VLOOKUP(A53,CADASTRE!F:V,4,0))</f>
        <v>#N/A</v>
      </c>
      <c r="P53" s="15" t="e">
        <f t="shared" si="1"/>
        <v>#N/A</v>
      </c>
      <c r="Q53" s="46" t="s">
        <v>113</v>
      </c>
      <c r="R53" s="40" t="e">
        <f>VLOOKUP(A53,CADASTRE!F:AC,3,0)</f>
        <v>#N/A</v>
      </c>
      <c r="S53" s="41" t="str">
        <f>IFERROR(IF(VLOOKUP(A53,CADASTRE!F:R,13,0)="",VLOOKUP(B53,CADASTRE!F:R,13,0),VLOOKUP(A53,CADASTRE!F:R,13,0)),"")</f>
        <v/>
      </c>
      <c r="T53" s="46" t="s">
        <v>138</v>
      </c>
      <c r="U53" s="49">
        <v>41640</v>
      </c>
      <c r="V53" s="46" t="s">
        <v>128</v>
      </c>
      <c r="W53" s="46">
        <v>1</v>
      </c>
      <c r="X53" s="46" t="s">
        <v>116</v>
      </c>
      <c r="Y53" s="46" t="s">
        <v>139</v>
      </c>
      <c r="Z53" s="46" t="s">
        <v>140</v>
      </c>
      <c r="AA53" s="46">
        <v>1</v>
      </c>
      <c r="AB53" s="46" t="s">
        <v>141</v>
      </c>
      <c r="AC53" s="46">
        <v>75102</v>
      </c>
      <c r="AD53" s="44" t="e">
        <f>VLOOKUP(D53,CADASTRE!B:E,4,0)</f>
        <v>#N/A</v>
      </c>
      <c r="AE53" s="20" t="e">
        <f t="shared" si="2"/>
        <v>#N/A</v>
      </c>
      <c r="AF53" s="46" t="s">
        <v>44</v>
      </c>
      <c r="AG53" s="3" t="s">
        <v>120</v>
      </c>
      <c r="AH53" s="3"/>
      <c r="AI53" s="3"/>
    </row>
    <row r="54" spans="1:35" ht="15.75" customHeight="1" x14ac:dyDescent="0.2">
      <c r="A54" s="10"/>
      <c r="B54" s="35" t="s">
        <v>44</v>
      </c>
      <c r="C54" s="10"/>
      <c r="D54" s="46">
        <v>139472</v>
      </c>
      <c r="E54" s="46" t="s">
        <v>37</v>
      </c>
      <c r="F54" s="46" t="s">
        <v>137</v>
      </c>
      <c r="G54" s="10" t="e">
        <f>VLOOKUP(A54,CADASTRE!F:G,2,0)</f>
        <v>#N/A</v>
      </c>
      <c r="H54" s="20" t="e">
        <f t="shared" si="3"/>
        <v>#N/A</v>
      </c>
      <c r="I54" s="47"/>
      <c r="J54" s="10" t="e">
        <f>VLOOKUP(A54,CADASTRE!F:L,7,0)</f>
        <v>#N/A</v>
      </c>
      <c r="K54" s="20" t="e">
        <f t="shared" si="0"/>
        <v>#N/A</v>
      </c>
      <c r="L54" s="46">
        <v>6</v>
      </c>
      <c r="M54" s="10" t="e">
        <f>VLOOKUP(A54,CADASTRE!F:O,6,0)</f>
        <v>#N/A</v>
      </c>
      <c r="N54" s="48">
        <v>0</v>
      </c>
      <c r="O54" s="39" t="e">
        <f>IF(OR(VLOOKUP(A54,CADASTRE!F:V,4,0)="",VLOOKUP(A54,CADASTRE!F:V,4,0)=0),VLOOKUP(A54,CADASTRE!F:V,16,0)+VLOOKUP(A54,CADASTRE!F:X,17,0),VLOOKUP(A54,CADASTRE!F:V,4,0))</f>
        <v>#N/A</v>
      </c>
      <c r="P54" s="15" t="e">
        <f t="shared" si="1"/>
        <v>#N/A</v>
      </c>
      <c r="Q54" s="46" t="s">
        <v>113</v>
      </c>
      <c r="R54" s="40" t="e">
        <f>VLOOKUP(A54,CADASTRE!F:AC,3,0)</f>
        <v>#N/A</v>
      </c>
      <c r="S54" s="41" t="str">
        <f>IFERROR(IF(VLOOKUP(A54,CADASTRE!F:R,13,0)="",VLOOKUP(B54,CADASTRE!F:R,13,0),VLOOKUP(A54,CADASTRE!F:R,13,0)),"")</f>
        <v/>
      </c>
      <c r="T54" s="46" t="s">
        <v>138</v>
      </c>
      <c r="U54" s="49">
        <v>41640</v>
      </c>
      <c r="V54" s="46" t="s">
        <v>128</v>
      </c>
      <c r="W54" s="46">
        <v>1</v>
      </c>
      <c r="X54" s="46" t="s">
        <v>116</v>
      </c>
      <c r="Y54" s="46" t="s">
        <v>139</v>
      </c>
      <c r="Z54" s="46" t="s">
        <v>140</v>
      </c>
      <c r="AA54" s="46">
        <v>1</v>
      </c>
      <c r="AB54" s="46" t="s">
        <v>141</v>
      </c>
      <c r="AC54" s="46">
        <v>75102</v>
      </c>
      <c r="AD54" s="44" t="e">
        <f>VLOOKUP(D54,CADASTRE!B:E,4,0)</f>
        <v>#N/A</v>
      </c>
      <c r="AE54" s="20" t="e">
        <f t="shared" si="2"/>
        <v>#N/A</v>
      </c>
      <c r="AF54" s="46" t="s">
        <v>44</v>
      </c>
      <c r="AG54" s="3" t="s">
        <v>120</v>
      </c>
      <c r="AH54" s="3"/>
      <c r="AI54" s="3"/>
    </row>
    <row r="55" spans="1:35" ht="15.75" customHeight="1" x14ac:dyDescent="0.2">
      <c r="A55" s="10"/>
      <c r="B55" s="35" t="s">
        <v>44</v>
      </c>
      <c r="C55" s="10"/>
      <c r="D55" s="46">
        <v>139473</v>
      </c>
      <c r="E55" s="46" t="s">
        <v>37</v>
      </c>
      <c r="F55" s="46" t="s">
        <v>137</v>
      </c>
      <c r="G55" s="10" t="e">
        <f>VLOOKUP(A55,CADASTRE!F:G,2,0)</f>
        <v>#N/A</v>
      </c>
      <c r="H55" s="20" t="e">
        <f t="shared" si="3"/>
        <v>#N/A</v>
      </c>
      <c r="I55" s="47"/>
      <c r="J55" s="10" t="e">
        <f>VLOOKUP(A55,CADASTRE!F:L,7,0)</f>
        <v>#N/A</v>
      </c>
      <c r="K55" s="20" t="e">
        <f t="shared" si="0"/>
        <v>#N/A</v>
      </c>
      <c r="L55" s="46">
        <v>8</v>
      </c>
      <c r="M55" s="10" t="e">
        <f>VLOOKUP(A55,CADASTRE!F:O,6,0)</f>
        <v>#N/A</v>
      </c>
      <c r="N55" s="48">
        <v>0</v>
      </c>
      <c r="O55" s="39" t="e">
        <f>IF(OR(VLOOKUP(A55,CADASTRE!F:V,4,0)="",VLOOKUP(A55,CADASTRE!F:V,4,0)=0),VLOOKUP(A55,CADASTRE!F:V,16,0)+VLOOKUP(A55,CADASTRE!F:X,17,0),VLOOKUP(A55,CADASTRE!F:V,4,0))</f>
        <v>#N/A</v>
      </c>
      <c r="P55" s="15" t="e">
        <f t="shared" si="1"/>
        <v>#N/A</v>
      </c>
      <c r="Q55" s="46" t="s">
        <v>113</v>
      </c>
      <c r="R55" s="40" t="e">
        <f>VLOOKUP(A55,CADASTRE!F:AC,3,0)</f>
        <v>#N/A</v>
      </c>
      <c r="S55" s="41" t="str">
        <f>IFERROR(IF(VLOOKUP(A55,CADASTRE!F:R,13,0)="",VLOOKUP(B55,CADASTRE!F:R,13,0),VLOOKUP(A55,CADASTRE!F:R,13,0)),"")</f>
        <v/>
      </c>
      <c r="T55" s="46" t="s">
        <v>138</v>
      </c>
      <c r="U55" s="49">
        <v>41640</v>
      </c>
      <c r="V55" s="46" t="s">
        <v>128</v>
      </c>
      <c r="W55" s="46">
        <v>1</v>
      </c>
      <c r="X55" s="46" t="s">
        <v>116</v>
      </c>
      <c r="Y55" s="46" t="s">
        <v>139</v>
      </c>
      <c r="Z55" s="46" t="s">
        <v>140</v>
      </c>
      <c r="AA55" s="46">
        <v>1</v>
      </c>
      <c r="AB55" s="46" t="s">
        <v>141</v>
      </c>
      <c r="AC55" s="46">
        <v>75102</v>
      </c>
      <c r="AD55" s="44" t="e">
        <f>VLOOKUP(D55,CADASTRE!B:E,4,0)</f>
        <v>#N/A</v>
      </c>
      <c r="AE55" s="20" t="e">
        <f t="shared" si="2"/>
        <v>#N/A</v>
      </c>
      <c r="AF55" s="46" t="s">
        <v>44</v>
      </c>
      <c r="AG55" s="3" t="s">
        <v>120</v>
      </c>
      <c r="AH55" s="3"/>
      <c r="AI55" s="3"/>
    </row>
    <row r="56" spans="1:35" ht="15.75" customHeight="1" x14ac:dyDescent="0.2">
      <c r="A56" s="10"/>
      <c r="B56" s="35" t="s">
        <v>44</v>
      </c>
      <c r="C56" s="10"/>
      <c r="D56" s="46">
        <v>139474</v>
      </c>
      <c r="E56" s="46" t="s">
        <v>37</v>
      </c>
      <c r="F56" s="46" t="s">
        <v>137</v>
      </c>
      <c r="G56" s="10" t="e">
        <f>VLOOKUP(A56,CADASTRE!F:G,2,0)</f>
        <v>#N/A</v>
      </c>
      <c r="H56" s="20" t="e">
        <f t="shared" si="3"/>
        <v>#N/A</v>
      </c>
      <c r="I56" s="47"/>
      <c r="J56" s="10" t="e">
        <f>VLOOKUP(A56,CADASTRE!F:L,7,0)</f>
        <v>#N/A</v>
      </c>
      <c r="K56" s="20" t="e">
        <f t="shared" si="0"/>
        <v>#N/A</v>
      </c>
      <c r="L56" s="46">
        <v>9</v>
      </c>
      <c r="M56" s="10" t="e">
        <f>VLOOKUP(A56,CADASTRE!F:O,6,0)</f>
        <v>#N/A</v>
      </c>
      <c r="N56" s="48">
        <v>0</v>
      </c>
      <c r="O56" s="39" t="e">
        <f>IF(OR(VLOOKUP(A56,CADASTRE!F:V,4,0)="",VLOOKUP(A56,CADASTRE!F:V,4,0)=0),VLOOKUP(A56,CADASTRE!F:V,16,0)+VLOOKUP(A56,CADASTRE!F:X,17,0),VLOOKUP(A56,CADASTRE!F:V,4,0))</f>
        <v>#N/A</v>
      </c>
      <c r="P56" s="15" t="e">
        <f t="shared" si="1"/>
        <v>#N/A</v>
      </c>
      <c r="Q56" s="46" t="s">
        <v>113</v>
      </c>
      <c r="R56" s="40" t="e">
        <f>VLOOKUP(A56,CADASTRE!F:AC,3,0)</f>
        <v>#N/A</v>
      </c>
      <c r="S56" s="41" t="str">
        <f>IFERROR(IF(VLOOKUP(A56,CADASTRE!F:R,13,0)="",VLOOKUP(B56,CADASTRE!F:R,13,0),VLOOKUP(A56,CADASTRE!F:R,13,0)),"")</f>
        <v/>
      </c>
      <c r="T56" s="46" t="s">
        <v>138</v>
      </c>
      <c r="U56" s="49">
        <v>41640</v>
      </c>
      <c r="V56" s="46" t="s">
        <v>128</v>
      </c>
      <c r="W56" s="46">
        <v>1</v>
      </c>
      <c r="X56" s="46" t="s">
        <v>116</v>
      </c>
      <c r="Y56" s="46" t="s">
        <v>139</v>
      </c>
      <c r="Z56" s="46" t="s">
        <v>140</v>
      </c>
      <c r="AA56" s="46">
        <v>1</v>
      </c>
      <c r="AB56" s="46" t="s">
        <v>141</v>
      </c>
      <c r="AC56" s="46">
        <v>75102</v>
      </c>
      <c r="AD56" s="44" t="e">
        <f>VLOOKUP(D56,CADASTRE!B:E,4,0)</f>
        <v>#N/A</v>
      </c>
      <c r="AE56" s="20" t="e">
        <f t="shared" si="2"/>
        <v>#N/A</v>
      </c>
      <c r="AF56" s="46" t="s">
        <v>44</v>
      </c>
      <c r="AG56" s="3" t="s">
        <v>120</v>
      </c>
      <c r="AH56" s="3"/>
      <c r="AI56" s="3"/>
    </row>
    <row r="57" spans="1:35" ht="15.75" customHeight="1" x14ac:dyDescent="0.2">
      <c r="A57" s="10"/>
      <c r="B57" s="35" t="s">
        <v>44</v>
      </c>
      <c r="C57" s="10"/>
      <c r="D57" s="46">
        <v>139475</v>
      </c>
      <c r="E57" s="46" t="s">
        <v>37</v>
      </c>
      <c r="F57" s="46" t="s">
        <v>137</v>
      </c>
      <c r="G57" s="10" t="e">
        <f>VLOOKUP(A57,CADASTRE!F:G,2,0)</f>
        <v>#N/A</v>
      </c>
      <c r="H57" s="20" t="e">
        <f t="shared" si="3"/>
        <v>#N/A</v>
      </c>
      <c r="I57" s="47"/>
      <c r="J57" s="10" t="e">
        <f>VLOOKUP(A57,CADASTRE!F:L,7,0)</f>
        <v>#N/A</v>
      </c>
      <c r="K57" s="20" t="e">
        <f t="shared" si="0"/>
        <v>#N/A</v>
      </c>
      <c r="L57" s="46">
        <v>10</v>
      </c>
      <c r="M57" s="10" t="e">
        <f>VLOOKUP(A57,CADASTRE!F:O,6,0)</f>
        <v>#N/A</v>
      </c>
      <c r="N57" s="48">
        <v>0</v>
      </c>
      <c r="O57" s="39" t="e">
        <f>IF(OR(VLOOKUP(A57,CADASTRE!F:V,4,0)="",VLOOKUP(A57,CADASTRE!F:V,4,0)=0),VLOOKUP(A57,CADASTRE!F:V,16,0)+VLOOKUP(A57,CADASTRE!F:X,17,0),VLOOKUP(A57,CADASTRE!F:V,4,0))</f>
        <v>#N/A</v>
      </c>
      <c r="P57" s="15" t="e">
        <f t="shared" si="1"/>
        <v>#N/A</v>
      </c>
      <c r="Q57" s="46" t="s">
        <v>113</v>
      </c>
      <c r="R57" s="40" t="e">
        <f>VLOOKUP(A57,CADASTRE!F:AC,3,0)</f>
        <v>#N/A</v>
      </c>
      <c r="S57" s="41" t="str">
        <f>IFERROR(IF(VLOOKUP(A57,CADASTRE!F:R,13,0)="",VLOOKUP(B57,CADASTRE!F:R,13,0),VLOOKUP(A57,CADASTRE!F:R,13,0)),"")</f>
        <v/>
      </c>
      <c r="T57" s="46" t="s">
        <v>138</v>
      </c>
      <c r="U57" s="49">
        <v>41640</v>
      </c>
      <c r="V57" s="46" t="s">
        <v>128</v>
      </c>
      <c r="W57" s="46">
        <v>1</v>
      </c>
      <c r="X57" s="46" t="s">
        <v>116</v>
      </c>
      <c r="Y57" s="46" t="s">
        <v>139</v>
      </c>
      <c r="Z57" s="46" t="s">
        <v>140</v>
      </c>
      <c r="AA57" s="46">
        <v>1</v>
      </c>
      <c r="AB57" s="46" t="s">
        <v>141</v>
      </c>
      <c r="AC57" s="46">
        <v>75102</v>
      </c>
      <c r="AD57" s="44" t="e">
        <f>VLOOKUP(D57,CADASTRE!B:E,4,0)</f>
        <v>#N/A</v>
      </c>
      <c r="AE57" s="20" t="e">
        <f t="shared" si="2"/>
        <v>#N/A</v>
      </c>
      <c r="AF57" s="46" t="s">
        <v>44</v>
      </c>
      <c r="AG57" s="3" t="s">
        <v>120</v>
      </c>
      <c r="AH57" s="3"/>
      <c r="AI57" s="3"/>
    </row>
    <row r="58" spans="1:35" ht="15.75" customHeight="1" x14ac:dyDescent="0.2">
      <c r="A58" s="34">
        <v>1020402377</v>
      </c>
      <c r="B58" s="44">
        <v>1021220882</v>
      </c>
      <c r="C58" s="10"/>
      <c r="D58" s="36">
        <v>144335</v>
      </c>
      <c r="E58" s="36" t="s">
        <v>37</v>
      </c>
      <c r="F58" s="36" t="s">
        <v>142</v>
      </c>
      <c r="G58" s="10" t="str">
        <f>VLOOKUP(A58,CADASTRE!F:G,2,0)</f>
        <v>23 BD DE BONNE NOUVELLE</v>
      </c>
      <c r="H58" s="20" t="b">
        <f t="shared" si="3"/>
        <v>1</v>
      </c>
      <c r="I58" s="37">
        <v>1</v>
      </c>
      <c r="J58" s="10">
        <f>VLOOKUP(A58,CADASTRE!F:L,7,0)</f>
        <v>1</v>
      </c>
      <c r="K58" s="20" t="b">
        <f t="shared" si="0"/>
        <v>1</v>
      </c>
      <c r="L58" s="36">
        <v>1</v>
      </c>
      <c r="M58" s="10">
        <f>VLOOKUP(A58,CADASTRE!F:O,6,0)</f>
        <v>1001</v>
      </c>
      <c r="N58" s="38">
        <v>90</v>
      </c>
      <c r="O58" s="39">
        <f>IF(OR(VLOOKUP(A58,CADASTRE!F:V,4,0)="",VLOOKUP(A58,CADASTRE!F:V,4,0)=0),VLOOKUP(A58,CADASTRE!F:V,16,0)+VLOOKUP(A58,CADASTRE!F:X,17,0),VLOOKUP(A58,CADASTRE!F:V,4,0))</f>
        <v>84</v>
      </c>
      <c r="P58" s="15" t="str">
        <f t="shared" si="1"/>
        <v>FAUX</v>
      </c>
      <c r="Q58" s="36" t="s">
        <v>113</v>
      </c>
      <c r="R58" s="40" t="str">
        <f>VLOOKUP(A58,CADASTRE!F:AC,3,0)</f>
        <v>Appartement</v>
      </c>
      <c r="S58" s="41" t="str">
        <f>IFERROR(IF(VLOOKUP(A58,CADASTRE!F:R,13,0)="",VLOOKUP(B58,CADASTRE!F:R,13,0),VLOOKUP(A58,CADASTRE!F:R,13,0)),"")</f>
        <v>Cave</v>
      </c>
      <c r="T58" s="36" t="s">
        <v>143</v>
      </c>
      <c r="V58" s="36" t="s">
        <v>115</v>
      </c>
      <c r="W58" s="43">
        <v>1</v>
      </c>
      <c r="X58" s="36" t="s">
        <v>116</v>
      </c>
      <c r="Y58" s="43" t="s">
        <v>139</v>
      </c>
      <c r="Z58" s="36" t="s">
        <v>140</v>
      </c>
      <c r="AA58" s="43">
        <v>1</v>
      </c>
      <c r="AB58" s="36" t="s">
        <v>141</v>
      </c>
      <c r="AC58" s="36">
        <v>75102</v>
      </c>
      <c r="AD58" s="44">
        <f>VLOOKUP(D58,CADASTRE!B:E,4,0)</f>
        <v>75102</v>
      </c>
      <c r="AE58" s="20" t="b">
        <f t="shared" si="2"/>
        <v>1</v>
      </c>
      <c r="AF58" s="36">
        <v>1020402377</v>
      </c>
      <c r="AG58" s="3" t="s">
        <v>120</v>
      </c>
      <c r="AH58" s="3"/>
      <c r="AI58" s="3"/>
    </row>
    <row r="59" spans="1:35" ht="15.75" customHeight="1" x14ac:dyDescent="0.2">
      <c r="A59" s="34">
        <v>1020402378</v>
      </c>
      <c r="B59" s="44">
        <v>1021050527</v>
      </c>
      <c r="C59" s="10"/>
      <c r="D59" s="36">
        <v>144336</v>
      </c>
      <c r="E59" s="36" t="s">
        <v>37</v>
      </c>
      <c r="F59" s="36" t="s">
        <v>142</v>
      </c>
      <c r="G59" s="10" t="str">
        <f>VLOOKUP(A59,CADASTRE!F:G,2,0)</f>
        <v>23 BD DE BONNE NOUVELLE</v>
      </c>
      <c r="H59" s="20" t="b">
        <f t="shared" si="3"/>
        <v>1</v>
      </c>
      <c r="I59" s="37">
        <v>1</v>
      </c>
      <c r="J59" s="10">
        <f>VLOOKUP(A59,CADASTRE!F:L,7,0)</f>
        <v>1</v>
      </c>
      <c r="K59" s="20" t="b">
        <f t="shared" si="0"/>
        <v>1</v>
      </c>
      <c r="L59" s="36">
        <v>2</v>
      </c>
      <c r="M59" s="10">
        <f>VLOOKUP(A59,CADASTRE!F:O,6,0)</f>
        <v>2001</v>
      </c>
      <c r="N59" s="38">
        <v>51</v>
      </c>
      <c r="O59" s="39">
        <f>IF(OR(VLOOKUP(A59,CADASTRE!F:V,4,0)="",VLOOKUP(A59,CADASTRE!F:V,4,0)=0),VLOOKUP(A59,CADASTRE!F:V,16,0)+VLOOKUP(A59,CADASTRE!F:X,17,0),VLOOKUP(A59,CADASTRE!F:V,4,0))</f>
        <v>45</v>
      </c>
      <c r="P59" s="15" t="str">
        <f t="shared" si="1"/>
        <v>FAUX</v>
      </c>
      <c r="Q59" s="36" t="s">
        <v>113</v>
      </c>
      <c r="R59" s="40" t="str">
        <f>VLOOKUP(A59,CADASTRE!F:AC,3,0)</f>
        <v>Appartement</v>
      </c>
      <c r="S59" s="41" t="str">
        <f>IFERROR(IF(VLOOKUP(A59,CADASTRE!F:R,13,0)="",VLOOKUP(B59,CADASTRE!F:R,13,0),VLOOKUP(A59,CADASTRE!F:R,13,0)),"")</f>
        <v>Cave</v>
      </c>
      <c r="T59" s="36" t="s">
        <v>143</v>
      </c>
      <c r="V59" s="36" t="s">
        <v>115</v>
      </c>
      <c r="W59" s="43">
        <v>1</v>
      </c>
      <c r="X59" s="36" t="s">
        <v>116</v>
      </c>
      <c r="Y59" s="43" t="s">
        <v>139</v>
      </c>
      <c r="Z59" s="36" t="s">
        <v>140</v>
      </c>
      <c r="AA59" s="43">
        <v>1</v>
      </c>
      <c r="AB59" s="36" t="s">
        <v>141</v>
      </c>
      <c r="AC59" s="36">
        <v>75102</v>
      </c>
      <c r="AD59" s="44">
        <f>VLOOKUP(D59,CADASTRE!B:E,4,0)</f>
        <v>75102</v>
      </c>
      <c r="AE59" s="20" t="b">
        <f t="shared" si="2"/>
        <v>1</v>
      </c>
      <c r="AF59" s="36">
        <v>1020402378</v>
      </c>
      <c r="AG59" s="3" t="s">
        <v>120</v>
      </c>
      <c r="AH59" s="3"/>
      <c r="AI59" s="3"/>
    </row>
    <row r="60" spans="1:35" ht="15.75" customHeight="1" x14ac:dyDescent="0.2">
      <c r="A60" s="34">
        <v>1020402379</v>
      </c>
      <c r="B60" s="44">
        <v>1021618874</v>
      </c>
      <c r="C60" s="10"/>
      <c r="D60" s="36">
        <v>144337</v>
      </c>
      <c r="E60" s="36" t="s">
        <v>37</v>
      </c>
      <c r="F60" s="36" t="s">
        <v>142</v>
      </c>
      <c r="G60" s="10" t="str">
        <f>VLOOKUP(A60,CADASTRE!F:G,2,0)</f>
        <v>23 BD DE BONNE NOUVELLE</v>
      </c>
      <c r="H60" s="20" t="b">
        <f t="shared" si="3"/>
        <v>1</v>
      </c>
      <c r="I60" s="37">
        <v>1</v>
      </c>
      <c r="J60" s="10">
        <f>VLOOKUP(A60,CADASTRE!F:L,7,0)</f>
        <v>1</v>
      </c>
      <c r="K60" s="20" t="b">
        <f t="shared" si="0"/>
        <v>1</v>
      </c>
      <c r="L60" s="36">
        <v>3</v>
      </c>
      <c r="M60" s="10">
        <f>VLOOKUP(A60,CADASTRE!F:O,6,0)</f>
        <v>3001</v>
      </c>
      <c r="N60" s="38">
        <v>46</v>
      </c>
      <c r="O60" s="39">
        <f>IF(OR(VLOOKUP(A60,CADASTRE!F:V,4,0)="",VLOOKUP(A60,CADASTRE!F:V,4,0)=0),VLOOKUP(A60,CADASTRE!F:V,16,0)+VLOOKUP(A60,CADASTRE!F:X,17,0),VLOOKUP(A60,CADASTRE!F:V,4,0))</f>
        <v>42</v>
      </c>
      <c r="P60" s="15" t="str">
        <f t="shared" si="1"/>
        <v>FAUX</v>
      </c>
      <c r="Q60" s="36" t="s">
        <v>113</v>
      </c>
      <c r="R60" s="40" t="str">
        <f>VLOOKUP(A60,CADASTRE!F:AC,3,0)</f>
        <v>Appartement</v>
      </c>
      <c r="S60" s="41" t="str">
        <f>IFERROR(IF(VLOOKUP(A60,CADASTRE!F:R,13,0)="",VLOOKUP(B60,CADASTRE!F:R,13,0),VLOOKUP(A60,CADASTRE!F:R,13,0)),"")</f>
        <v>Cave</v>
      </c>
      <c r="T60" s="36" t="s">
        <v>143</v>
      </c>
      <c r="V60" s="36" t="s">
        <v>115</v>
      </c>
      <c r="W60" s="43">
        <v>1</v>
      </c>
      <c r="X60" s="36" t="s">
        <v>116</v>
      </c>
      <c r="Y60" s="43" t="s">
        <v>139</v>
      </c>
      <c r="Z60" s="36" t="s">
        <v>140</v>
      </c>
      <c r="AA60" s="43">
        <v>1</v>
      </c>
      <c r="AB60" s="36" t="s">
        <v>141</v>
      </c>
      <c r="AC60" s="36">
        <v>75102</v>
      </c>
      <c r="AD60" s="44">
        <f>VLOOKUP(D60,CADASTRE!B:E,4,0)</f>
        <v>75102</v>
      </c>
      <c r="AE60" s="20" t="b">
        <f t="shared" si="2"/>
        <v>1</v>
      </c>
      <c r="AF60" s="36">
        <v>1020402379</v>
      </c>
      <c r="AG60" s="3" t="s">
        <v>120</v>
      </c>
      <c r="AH60" s="3"/>
      <c r="AI60" s="3"/>
    </row>
    <row r="61" spans="1:35" ht="15.75" customHeight="1" x14ac:dyDescent="0.2">
      <c r="A61" s="34">
        <v>1020402380</v>
      </c>
      <c r="B61" s="44">
        <v>1021008705</v>
      </c>
      <c r="C61" s="10"/>
      <c r="D61" s="36">
        <v>144338</v>
      </c>
      <c r="E61" s="36" t="s">
        <v>37</v>
      </c>
      <c r="F61" s="36" t="s">
        <v>142</v>
      </c>
      <c r="G61" s="10" t="str">
        <f>VLOOKUP(A61,CADASTRE!F:G,2,0)</f>
        <v>23 BD DE BONNE NOUVELLE</v>
      </c>
      <c r="H61" s="20" t="b">
        <f t="shared" si="3"/>
        <v>1</v>
      </c>
      <c r="I61" s="37">
        <v>2</v>
      </c>
      <c r="J61" s="10">
        <f>VLOOKUP(A61,CADASTRE!F:L,7,0)</f>
        <v>2</v>
      </c>
      <c r="K61" s="20" t="b">
        <f t="shared" si="0"/>
        <v>1</v>
      </c>
      <c r="L61" s="36">
        <v>4</v>
      </c>
      <c r="M61" s="10">
        <f>VLOOKUP(A61,CADASTRE!F:O,6,0)</f>
        <v>1001</v>
      </c>
      <c r="N61" s="38">
        <v>106</v>
      </c>
      <c r="O61" s="39">
        <f>IF(OR(VLOOKUP(A61,CADASTRE!F:V,4,0)="",VLOOKUP(A61,CADASTRE!F:V,4,0)=0),VLOOKUP(A61,CADASTRE!F:V,16,0)+VLOOKUP(A61,CADASTRE!F:X,17,0),VLOOKUP(A61,CADASTRE!F:V,4,0))</f>
        <v>97</v>
      </c>
      <c r="P61" s="15" t="str">
        <f t="shared" si="1"/>
        <v>FAUX</v>
      </c>
      <c r="Q61" s="36" t="s">
        <v>113</v>
      </c>
      <c r="R61" s="40" t="str">
        <f>VLOOKUP(A61,CADASTRE!F:AC,3,0)</f>
        <v>Appartement</v>
      </c>
      <c r="S61" s="41" t="str">
        <f>IFERROR(IF(VLOOKUP(A61,CADASTRE!F:R,13,0)="",VLOOKUP(B61,CADASTRE!F:R,13,0),VLOOKUP(A61,CADASTRE!F:R,13,0)),"")</f>
        <v>Cave</v>
      </c>
      <c r="T61" s="36" t="s">
        <v>143</v>
      </c>
      <c r="V61" s="36" t="s">
        <v>115</v>
      </c>
      <c r="W61" s="43">
        <v>1</v>
      </c>
      <c r="X61" s="36" t="s">
        <v>116</v>
      </c>
      <c r="Y61" s="43" t="s">
        <v>139</v>
      </c>
      <c r="Z61" s="36" t="s">
        <v>140</v>
      </c>
      <c r="AA61" s="43">
        <v>1</v>
      </c>
      <c r="AB61" s="36" t="s">
        <v>141</v>
      </c>
      <c r="AC61" s="36">
        <v>75102</v>
      </c>
      <c r="AD61" s="44">
        <f>VLOOKUP(D61,CADASTRE!B:E,4,0)</f>
        <v>75102</v>
      </c>
      <c r="AE61" s="20" t="b">
        <f t="shared" si="2"/>
        <v>1</v>
      </c>
      <c r="AF61" s="36">
        <v>1020402380</v>
      </c>
      <c r="AG61" s="3" t="s">
        <v>120</v>
      </c>
      <c r="AH61" s="3"/>
      <c r="AI61" s="3"/>
    </row>
    <row r="62" spans="1:35" ht="15.75" customHeight="1" x14ac:dyDescent="0.2">
      <c r="A62" s="34">
        <v>1020402381</v>
      </c>
      <c r="B62" s="44">
        <v>1020934873</v>
      </c>
      <c r="C62" s="10"/>
      <c r="D62" s="36">
        <v>144339</v>
      </c>
      <c r="E62" s="36" t="s">
        <v>37</v>
      </c>
      <c r="F62" s="36" t="s">
        <v>142</v>
      </c>
      <c r="G62" s="10" t="str">
        <f>VLOOKUP(A62,CADASTRE!F:G,2,0)</f>
        <v>23 BD DE BONNE NOUVELLE</v>
      </c>
      <c r="H62" s="20" t="b">
        <f t="shared" si="3"/>
        <v>1</v>
      </c>
      <c r="I62" s="37">
        <v>2</v>
      </c>
      <c r="J62" s="10">
        <f>VLOOKUP(A62,CADASTRE!F:L,7,0)</f>
        <v>2</v>
      </c>
      <c r="K62" s="20" t="b">
        <f t="shared" si="0"/>
        <v>1</v>
      </c>
      <c r="L62" s="36">
        <v>5</v>
      </c>
      <c r="M62" s="10">
        <f>VLOOKUP(A62,CADASTRE!F:O,6,0)</f>
        <v>2001</v>
      </c>
      <c r="N62" s="38">
        <v>76</v>
      </c>
      <c r="O62" s="39">
        <f>IF(OR(VLOOKUP(A62,CADASTRE!F:V,4,0)="",VLOOKUP(A62,CADASTRE!F:V,4,0)=0),VLOOKUP(A62,CADASTRE!F:V,16,0)+VLOOKUP(A62,CADASTRE!F:X,17,0),VLOOKUP(A62,CADASTRE!F:V,4,0))</f>
        <v>68</v>
      </c>
      <c r="P62" s="15" t="str">
        <f t="shared" si="1"/>
        <v>FAUX</v>
      </c>
      <c r="Q62" s="36" t="s">
        <v>113</v>
      </c>
      <c r="R62" s="40" t="str">
        <f>VLOOKUP(A62,CADASTRE!F:AC,3,0)</f>
        <v>Appartement</v>
      </c>
      <c r="S62" s="41" t="str">
        <f>IFERROR(IF(VLOOKUP(A62,CADASTRE!F:R,13,0)="",VLOOKUP(B62,CADASTRE!F:R,13,0),VLOOKUP(A62,CADASTRE!F:R,13,0)),"")</f>
        <v>Cave</v>
      </c>
      <c r="T62" s="36" t="s">
        <v>143</v>
      </c>
      <c r="V62" s="36" t="s">
        <v>115</v>
      </c>
      <c r="W62" s="43">
        <v>1</v>
      </c>
      <c r="X62" s="36" t="s">
        <v>116</v>
      </c>
      <c r="Y62" s="43" t="s">
        <v>139</v>
      </c>
      <c r="Z62" s="36" t="s">
        <v>140</v>
      </c>
      <c r="AA62" s="43">
        <v>1</v>
      </c>
      <c r="AB62" s="36" t="s">
        <v>141</v>
      </c>
      <c r="AC62" s="36">
        <v>75102</v>
      </c>
      <c r="AD62" s="44">
        <f>VLOOKUP(D62,CADASTRE!B:E,4,0)</f>
        <v>75102</v>
      </c>
      <c r="AE62" s="20" t="b">
        <f t="shared" si="2"/>
        <v>1</v>
      </c>
      <c r="AF62" s="36">
        <v>1020402381</v>
      </c>
      <c r="AG62" s="3" t="s">
        <v>120</v>
      </c>
      <c r="AH62" s="3"/>
      <c r="AI62" s="3"/>
    </row>
    <row r="63" spans="1:35" ht="15.75" customHeight="1" x14ac:dyDescent="0.2">
      <c r="A63" s="34">
        <v>1020402382</v>
      </c>
      <c r="B63" s="44">
        <v>1021672078</v>
      </c>
      <c r="C63" s="10"/>
      <c r="D63" s="36">
        <v>144340</v>
      </c>
      <c r="E63" s="36" t="s">
        <v>37</v>
      </c>
      <c r="F63" s="36" t="s">
        <v>142</v>
      </c>
      <c r="G63" s="10" t="str">
        <f>VLOOKUP(A63,CADASTRE!F:G,2,0)</f>
        <v>23 BD DE BONNE NOUVELLE</v>
      </c>
      <c r="H63" s="20" t="b">
        <f t="shared" si="3"/>
        <v>1</v>
      </c>
      <c r="I63" s="37">
        <v>2</v>
      </c>
      <c r="J63" s="10">
        <f>VLOOKUP(A63,CADASTRE!F:L,7,0)</f>
        <v>2</v>
      </c>
      <c r="K63" s="20" t="b">
        <f t="shared" si="0"/>
        <v>1</v>
      </c>
      <c r="L63" s="36">
        <v>6</v>
      </c>
      <c r="M63" s="10">
        <f>VLOOKUP(A63,CADASTRE!F:O,6,0)</f>
        <v>3001</v>
      </c>
      <c r="N63" s="38">
        <v>37</v>
      </c>
      <c r="O63" s="39">
        <f>IF(OR(VLOOKUP(A63,CADASTRE!F:V,4,0)="",VLOOKUP(A63,CADASTRE!F:V,4,0)=0),VLOOKUP(A63,CADASTRE!F:V,16,0)+VLOOKUP(A63,CADASTRE!F:X,17,0),VLOOKUP(A63,CADASTRE!F:V,4,0))</f>
        <v>31</v>
      </c>
      <c r="P63" s="15" t="str">
        <f t="shared" si="1"/>
        <v>FAUX</v>
      </c>
      <c r="Q63" s="36" t="s">
        <v>113</v>
      </c>
      <c r="R63" s="40" t="str">
        <f>VLOOKUP(A63,CADASTRE!F:AC,3,0)</f>
        <v>Appartement</v>
      </c>
      <c r="S63" s="41" t="str">
        <f>IFERROR(IF(VLOOKUP(A63,CADASTRE!F:R,13,0)="",VLOOKUP(B63,CADASTRE!F:R,13,0),VLOOKUP(A63,CADASTRE!F:R,13,0)),"")</f>
        <v>Cave</v>
      </c>
      <c r="T63" s="36" t="s">
        <v>143</v>
      </c>
      <c r="V63" s="36" t="s">
        <v>115</v>
      </c>
      <c r="W63" s="43">
        <v>1</v>
      </c>
      <c r="X63" s="36" t="s">
        <v>116</v>
      </c>
      <c r="Y63" s="43" t="s">
        <v>139</v>
      </c>
      <c r="Z63" s="36" t="s">
        <v>140</v>
      </c>
      <c r="AA63" s="43">
        <v>1</v>
      </c>
      <c r="AB63" s="36" t="s">
        <v>141</v>
      </c>
      <c r="AC63" s="36">
        <v>75102</v>
      </c>
      <c r="AD63" s="44">
        <f>VLOOKUP(D63,CADASTRE!B:E,4,0)</f>
        <v>75102</v>
      </c>
      <c r="AE63" s="20" t="b">
        <f t="shared" si="2"/>
        <v>1</v>
      </c>
      <c r="AF63" s="36">
        <v>1020402382</v>
      </c>
      <c r="AG63" s="3" t="s">
        <v>120</v>
      </c>
      <c r="AH63" s="3"/>
      <c r="AI63" s="3"/>
    </row>
    <row r="64" spans="1:35" ht="15.75" customHeight="1" x14ac:dyDescent="0.2">
      <c r="A64" s="34">
        <v>1020402383</v>
      </c>
      <c r="B64" s="44">
        <v>1021205912</v>
      </c>
      <c r="C64" s="10"/>
      <c r="D64" s="36">
        <v>144341</v>
      </c>
      <c r="E64" s="36" t="s">
        <v>37</v>
      </c>
      <c r="F64" s="36" t="s">
        <v>142</v>
      </c>
      <c r="G64" s="10" t="str">
        <f>VLOOKUP(A64,CADASTRE!F:G,2,0)</f>
        <v>23 BD DE BONNE NOUVELLE</v>
      </c>
      <c r="H64" s="20" t="b">
        <f t="shared" si="3"/>
        <v>1</v>
      </c>
      <c r="I64" s="37">
        <v>3</v>
      </c>
      <c r="J64" s="10">
        <f>VLOOKUP(A64,CADASTRE!F:L,7,0)</f>
        <v>3</v>
      </c>
      <c r="K64" s="20" t="b">
        <f t="shared" si="0"/>
        <v>1</v>
      </c>
      <c r="L64" s="36">
        <v>7</v>
      </c>
      <c r="M64" s="10">
        <f>VLOOKUP(A64,CADASTRE!F:O,6,0)</f>
        <v>1001</v>
      </c>
      <c r="N64" s="38">
        <v>90</v>
      </c>
      <c r="O64" s="39">
        <f>IF(OR(VLOOKUP(A64,CADASTRE!F:V,4,0)="",VLOOKUP(A64,CADASTRE!F:V,4,0)=0),VLOOKUP(A64,CADASTRE!F:V,16,0)+VLOOKUP(A64,CADASTRE!F:X,17,0),VLOOKUP(A64,CADASTRE!F:V,4,0))</f>
        <v>84</v>
      </c>
      <c r="P64" s="15" t="str">
        <f t="shared" si="1"/>
        <v>FAUX</v>
      </c>
      <c r="Q64" s="36" t="s">
        <v>113</v>
      </c>
      <c r="R64" s="40" t="str">
        <f>VLOOKUP(A64,CADASTRE!F:AC,3,0)</f>
        <v>Appartement</v>
      </c>
      <c r="S64" s="41" t="str">
        <f>IFERROR(IF(VLOOKUP(A64,CADASTRE!F:R,13,0)="",VLOOKUP(B64,CADASTRE!F:R,13,0),VLOOKUP(A64,CADASTRE!F:R,13,0)),"")</f>
        <v>Cave</v>
      </c>
      <c r="T64" s="36" t="s">
        <v>143</v>
      </c>
      <c r="V64" s="36" t="s">
        <v>115</v>
      </c>
      <c r="W64" s="43">
        <v>1</v>
      </c>
      <c r="X64" s="36" t="s">
        <v>116</v>
      </c>
      <c r="Y64" s="43" t="s">
        <v>139</v>
      </c>
      <c r="Z64" s="36" t="s">
        <v>140</v>
      </c>
      <c r="AA64" s="43">
        <v>1</v>
      </c>
      <c r="AB64" s="36" t="s">
        <v>141</v>
      </c>
      <c r="AC64" s="36">
        <v>75102</v>
      </c>
      <c r="AD64" s="44">
        <f>VLOOKUP(D64,CADASTRE!B:E,4,0)</f>
        <v>75102</v>
      </c>
      <c r="AE64" s="20" t="b">
        <f t="shared" si="2"/>
        <v>1</v>
      </c>
      <c r="AF64" s="36">
        <v>1020402383</v>
      </c>
      <c r="AG64" s="3" t="s">
        <v>120</v>
      </c>
      <c r="AH64" s="3"/>
      <c r="AI64" s="3"/>
    </row>
    <row r="65" spans="1:35" ht="15.75" customHeight="1" x14ac:dyDescent="0.2">
      <c r="A65" s="34">
        <v>1020402384</v>
      </c>
      <c r="B65" s="44">
        <v>1021603830</v>
      </c>
      <c r="C65" s="10"/>
      <c r="D65" s="36">
        <v>144342</v>
      </c>
      <c r="E65" s="36" t="s">
        <v>37</v>
      </c>
      <c r="F65" s="36" t="s">
        <v>142</v>
      </c>
      <c r="G65" s="10" t="str">
        <f>VLOOKUP(A65,CADASTRE!F:G,2,0)</f>
        <v>23 BD DE BONNE NOUVELLE</v>
      </c>
      <c r="H65" s="20" t="b">
        <f t="shared" si="3"/>
        <v>1</v>
      </c>
      <c r="I65" s="37">
        <v>3</v>
      </c>
      <c r="J65" s="10">
        <f>VLOOKUP(A65,CADASTRE!F:L,7,0)</f>
        <v>3</v>
      </c>
      <c r="K65" s="20" t="b">
        <f t="shared" si="0"/>
        <v>1</v>
      </c>
      <c r="L65" s="36">
        <v>8</v>
      </c>
      <c r="M65" s="10">
        <f>VLOOKUP(A65,CADASTRE!F:O,6,0)</f>
        <v>2001</v>
      </c>
      <c r="N65" s="38">
        <v>76</v>
      </c>
      <c r="O65" s="39">
        <f>IF(OR(VLOOKUP(A65,CADASTRE!F:V,4,0)="",VLOOKUP(A65,CADASTRE!F:V,4,0)=0),VLOOKUP(A65,CADASTRE!F:V,16,0)+VLOOKUP(A65,CADASTRE!F:X,17,0),VLOOKUP(A65,CADASTRE!F:V,4,0))</f>
        <v>60</v>
      </c>
      <c r="P65" s="15" t="str">
        <f t="shared" si="1"/>
        <v>FAUX</v>
      </c>
      <c r="Q65" s="36" t="s">
        <v>113</v>
      </c>
      <c r="R65" s="40" t="str">
        <f>VLOOKUP(A65,CADASTRE!F:AC,3,0)</f>
        <v>Appartement</v>
      </c>
      <c r="S65" s="41" t="str">
        <f>IFERROR(IF(VLOOKUP(A65,CADASTRE!F:R,13,0)="",VLOOKUP(B65,CADASTRE!F:R,13,0),VLOOKUP(A65,CADASTRE!F:R,13,0)),"")</f>
        <v>Cave</v>
      </c>
      <c r="T65" s="36" t="s">
        <v>143</v>
      </c>
      <c r="V65" s="36" t="s">
        <v>115</v>
      </c>
      <c r="W65" s="43">
        <v>1</v>
      </c>
      <c r="X65" s="36" t="s">
        <v>116</v>
      </c>
      <c r="Y65" s="43" t="s">
        <v>139</v>
      </c>
      <c r="Z65" s="36" t="s">
        <v>140</v>
      </c>
      <c r="AA65" s="43">
        <v>1</v>
      </c>
      <c r="AB65" s="36" t="s">
        <v>141</v>
      </c>
      <c r="AC65" s="36">
        <v>75102</v>
      </c>
      <c r="AD65" s="44">
        <f>VLOOKUP(D65,CADASTRE!B:E,4,0)</f>
        <v>75102</v>
      </c>
      <c r="AE65" s="20" t="b">
        <f t="shared" si="2"/>
        <v>1</v>
      </c>
      <c r="AF65" s="36">
        <v>1020402384</v>
      </c>
      <c r="AG65" s="3" t="s">
        <v>120</v>
      </c>
      <c r="AH65" s="3"/>
      <c r="AI65" s="3"/>
    </row>
    <row r="66" spans="1:35" ht="15.75" customHeight="1" x14ac:dyDescent="0.2">
      <c r="A66" s="34">
        <v>1020402385</v>
      </c>
      <c r="B66" s="44">
        <v>1021231148</v>
      </c>
      <c r="C66" s="10"/>
      <c r="D66" s="36">
        <v>144343</v>
      </c>
      <c r="E66" s="36" t="s">
        <v>37</v>
      </c>
      <c r="F66" s="36" t="s">
        <v>142</v>
      </c>
      <c r="G66" s="10" t="str">
        <f>VLOOKUP(A66,CADASTRE!F:G,2,0)</f>
        <v>23 BD DE BONNE NOUVELLE</v>
      </c>
      <c r="H66" s="20" t="b">
        <f t="shared" si="3"/>
        <v>1</v>
      </c>
      <c r="I66" s="37">
        <v>3</v>
      </c>
      <c r="J66" s="10">
        <f>VLOOKUP(A66,CADASTRE!F:L,7,0)</f>
        <v>3</v>
      </c>
      <c r="K66" s="20" t="b">
        <f t="shared" si="0"/>
        <v>1</v>
      </c>
      <c r="L66" s="36">
        <v>9</v>
      </c>
      <c r="M66" s="10">
        <f>VLOOKUP(A66,CADASTRE!F:O,6,0)</f>
        <v>3001</v>
      </c>
      <c r="N66" s="38">
        <v>49</v>
      </c>
      <c r="O66" s="39">
        <f>IF(OR(VLOOKUP(A66,CADASTRE!F:V,4,0)="",VLOOKUP(A66,CADASTRE!F:V,4,0)=0),VLOOKUP(A66,CADASTRE!F:V,16,0)+VLOOKUP(A66,CADASTRE!F:X,17,0),VLOOKUP(A66,CADASTRE!F:V,4,0))</f>
        <v>42</v>
      </c>
      <c r="P66" s="15" t="str">
        <f t="shared" si="1"/>
        <v>FAUX</v>
      </c>
      <c r="Q66" s="36" t="s">
        <v>113</v>
      </c>
      <c r="R66" s="40" t="str">
        <f>VLOOKUP(A66,CADASTRE!F:AC,3,0)</f>
        <v>Appartement</v>
      </c>
      <c r="S66" s="41" t="str">
        <f>IFERROR(IF(VLOOKUP(A66,CADASTRE!F:R,13,0)="",VLOOKUP(B66,CADASTRE!F:R,13,0),VLOOKUP(A66,CADASTRE!F:R,13,0)),"")</f>
        <v>Cave</v>
      </c>
      <c r="T66" s="36" t="s">
        <v>143</v>
      </c>
      <c r="V66" s="36" t="s">
        <v>115</v>
      </c>
      <c r="W66" s="43">
        <v>1</v>
      </c>
      <c r="X66" s="36" t="s">
        <v>116</v>
      </c>
      <c r="Y66" s="43" t="s">
        <v>139</v>
      </c>
      <c r="Z66" s="36" t="s">
        <v>140</v>
      </c>
      <c r="AA66" s="43">
        <v>1</v>
      </c>
      <c r="AB66" s="36" t="s">
        <v>141</v>
      </c>
      <c r="AC66" s="36">
        <v>75102</v>
      </c>
      <c r="AD66" s="44">
        <f>VLOOKUP(D66,CADASTRE!B:E,4,0)</f>
        <v>75102</v>
      </c>
      <c r="AE66" s="20" t="b">
        <f t="shared" si="2"/>
        <v>1</v>
      </c>
      <c r="AF66" s="36">
        <v>1020402385</v>
      </c>
      <c r="AG66" s="3" t="s">
        <v>120</v>
      </c>
      <c r="AH66" s="3"/>
      <c r="AI66" s="3"/>
    </row>
    <row r="67" spans="1:35" ht="15.75" customHeight="1" x14ac:dyDescent="0.2">
      <c r="A67" s="34">
        <v>1020402386</v>
      </c>
      <c r="B67" s="44">
        <v>1021832156</v>
      </c>
      <c r="C67" s="10"/>
      <c r="D67" s="36">
        <v>144344</v>
      </c>
      <c r="E67" s="36" t="s">
        <v>37</v>
      </c>
      <c r="F67" s="36" t="s">
        <v>142</v>
      </c>
      <c r="G67" s="10" t="str">
        <f>VLOOKUP(A67,CADASTRE!F:G,2,0)</f>
        <v>23 BD DE BONNE NOUVELLE</v>
      </c>
      <c r="H67" s="20" t="b">
        <f t="shared" ref="H67:H130" si="4">(LEFT(F67,SEARCH(" ",F67))=LEFT(G67,SEARCH(" ",G67)))</f>
        <v>1</v>
      </c>
      <c r="I67" s="37">
        <v>4</v>
      </c>
      <c r="J67" s="10">
        <f>VLOOKUP(A67,CADASTRE!F:L,7,0)</f>
        <v>4</v>
      </c>
      <c r="K67" s="20" t="b">
        <f t="shared" si="0"/>
        <v>1</v>
      </c>
      <c r="L67" s="36">
        <v>10</v>
      </c>
      <c r="M67" s="10">
        <f>VLOOKUP(A67,CADASTRE!F:O,6,0)</f>
        <v>1001</v>
      </c>
      <c r="N67" s="38">
        <v>94</v>
      </c>
      <c r="O67" s="39">
        <f>IF(OR(VLOOKUP(A67,CADASTRE!F:V,4,0)="",VLOOKUP(A67,CADASTRE!F:V,4,0)=0),VLOOKUP(A67,CADASTRE!F:V,16,0)+VLOOKUP(A67,CADASTRE!F:X,17,0),VLOOKUP(A67,CADASTRE!F:V,4,0))</f>
        <v>84</v>
      </c>
      <c r="P67" s="15" t="str">
        <f t="shared" si="1"/>
        <v>FAUX</v>
      </c>
      <c r="Q67" s="36" t="s">
        <v>113</v>
      </c>
      <c r="R67" s="40" t="str">
        <f>VLOOKUP(A67,CADASTRE!F:AC,3,0)</f>
        <v>Appartement</v>
      </c>
      <c r="S67" s="41" t="str">
        <f>IFERROR(IF(VLOOKUP(A67,CADASTRE!F:R,13,0)="",VLOOKUP(B67,CADASTRE!F:R,13,0),VLOOKUP(A67,CADASTRE!F:R,13,0)),"")</f>
        <v>Cave</v>
      </c>
      <c r="T67" s="36" t="s">
        <v>143</v>
      </c>
      <c r="V67" s="36" t="s">
        <v>115</v>
      </c>
      <c r="W67" s="43">
        <v>1</v>
      </c>
      <c r="X67" s="36" t="s">
        <v>116</v>
      </c>
      <c r="Y67" s="43" t="s">
        <v>139</v>
      </c>
      <c r="Z67" s="36" t="s">
        <v>140</v>
      </c>
      <c r="AA67" s="43">
        <v>1</v>
      </c>
      <c r="AB67" s="36" t="s">
        <v>141</v>
      </c>
      <c r="AC67" s="36">
        <v>75102</v>
      </c>
      <c r="AD67" s="44">
        <f>VLOOKUP(D67,CADASTRE!B:E,4,0)</f>
        <v>75102</v>
      </c>
      <c r="AE67" s="20" t="b">
        <f t="shared" si="2"/>
        <v>1</v>
      </c>
      <c r="AF67" s="36">
        <v>1020402386</v>
      </c>
      <c r="AG67" s="3" t="s">
        <v>120</v>
      </c>
      <c r="AH67" s="3"/>
      <c r="AI67" s="3"/>
    </row>
    <row r="68" spans="1:35" ht="15.75" customHeight="1" x14ac:dyDescent="0.2">
      <c r="A68" s="34">
        <v>1020402387</v>
      </c>
      <c r="B68" s="44">
        <v>1021312291</v>
      </c>
      <c r="C68" s="10"/>
      <c r="D68" s="36">
        <v>144345</v>
      </c>
      <c r="E68" s="36" t="s">
        <v>37</v>
      </c>
      <c r="F68" s="36" t="s">
        <v>142</v>
      </c>
      <c r="G68" s="10" t="str">
        <f>VLOOKUP(A68,CADASTRE!F:G,2,0)</f>
        <v>23 BD DE BONNE NOUVELLE</v>
      </c>
      <c r="H68" s="20" t="b">
        <f t="shared" si="4"/>
        <v>1</v>
      </c>
      <c r="I68" s="37">
        <v>4</v>
      </c>
      <c r="J68" s="10">
        <f>VLOOKUP(A68,CADASTRE!F:L,7,0)</f>
        <v>4</v>
      </c>
      <c r="K68" s="20" t="b">
        <f t="shared" si="0"/>
        <v>1</v>
      </c>
      <c r="L68" s="36">
        <v>11</v>
      </c>
      <c r="M68" s="10">
        <f>VLOOKUP(A68,CADASTRE!F:O,6,0)</f>
        <v>2001</v>
      </c>
      <c r="N68" s="38">
        <v>73</v>
      </c>
      <c r="O68" s="39">
        <f>IF(OR(VLOOKUP(A68,CADASTRE!F:V,4,0)="",VLOOKUP(A68,CADASTRE!F:V,4,0)=0),VLOOKUP(A68,CADASTRE!F:V,16,0)+VLOOKUP(A68,CADASTRE!F:X,17,0),VLOOKUP(A68,CADASTRE!F:V,4,0))</f>
        <v>60</v>
      </c>
      <c r="P68" s="15" t="str">
        <f t="shared" si="1"/>
        <v>FAUX</v>
      </c>
      <c r="Q68" s="36" t="s">
        <v>113</v>
      </c>
      <c r="R68" s="40" t="str">
        <f>VLOOKUP(A68,CADASTRE!F:AC,3,0)</f>
        <v>Appartement</v>
      </c>
      <c r="S68" s="41" t="str">
        <f>IFERROR(IF(VLOOKUP(A68,CADASTRE!F:R,13,0)="",VLOOKUP(B68,CADASTRE!F:R,13,0),VLOOKUP(A68,CADASTRE!F:R,13,0)),"")</f>
        <v>Cave</v>
      </c>
      <c r="T68" s="36" t="s">
        <v>143</v>
      </c>
      <c r="V68" s="36" t="s">
        <v>115</v>
      </c>
      <c r="W68" s="43">
        <v>1</v>
      </c>
      <c r="X68" s="36" t="s">
        <v>116</v>
      </c>
      <c r="Y68" s="43" t="s">
        <v>139</v>
      </c>
      <c r="Z68" s="36" t="s">
        <v>140</v>
      </c>
      <c r="AA68" s="43">
        <v>1</v>
      </c>
      <c r="AB68" s="36" t="s">
        <v>141</v>
      </c>
      <c r="AC68" s="36">
        <v>75102</v>
      </c>
      <c r="AD68" s="44">
        <f>VLOOKUP(D68,CADASTRE!B:E,4,0)</f>
        <v>75102</v>
      </c>
      <c r="AE68" s="20" t="b">
        <f t="shared" si="2"/>
        <v>1</v>
      </c>
      <c r="AF68" s="36">
        <v>1020402387</v>
      </c>
      <c r="AG68" s="3" t="s">
        <v>120</v>
      </c>
      <c r="AH68" s="3"/>
      <c r="AI68" s="3"/>
    </row>
    <row r="69" spans="1:35" ht="15.75" customHeight="1" x14ac:dyDescent="0.2">
      <c r="A69" s="34">
        <v>1020402388</v>
      </c>
      <c r="B69" s="44">
        <v>1021039901</v>
      </c>
      <c r="C69" s="10"/>
      <c r="D69" s="36">
        <v>144346</v>
      </c>
      <c r="E69" s="36" t="s">
        <v>37</v>
      </c>
      <c r="F69" s="36" t="s">
        <v>142</v>
      </c>
      <c r="G69" s="10" t="str">
        <f>VLOOKUP(A69,CADASTRE!F:G,2,0)</f>
        <v>23 BD DE BONNE NOUVELLE</v>
      </c>
      <c r="H69" s="20" t="b">
        <f t="shared" si="4"/>
        <v>1</v>
      </c>
      <c r="I69" s="37">
        <v>4</v>
      </c>
      <c r="J69" s="10">
        <f>VLOOKUP(A69,CADASTRE!F:L,7,0)</f>
        <v>4</v>
      </c>
      <c r="K69" s="20" t="b">
        <f t="shared" si="0"/>
        <v>1</v>
      </c>
      <c r="L69" s="36">
        <v>12</v>
      </c>
      <c r="M69" s="10">
        <f>VLOOKUP(A69,CADASTRE!F:O,6,0)</f>
        <v>3001</v>
      </c>
      <c r="N69" s="38">
        <v>47</v>
      </c>
      <c r="O69" s="39">
        <f>IF(OR(VLOOKUP(A69,CADASTRE!F:V,4,0)="",VLOOKUP(A69,CADASTRE!F:V,4,0)=0),VLOOKUP(A69,CADASTRE!F:V,16,0)+VLOOKUP(A69,CADASTRE!F:X,17,0),VLOOKUP(A69,CADASTRE!F:V,4,0))</f>
        <v>42</v>
      </c>
      <c r="P69" s="15" t="str">
        <f t="shared" si="1"/>
        <v>FAUX</v>
      </c>
      <c r="Q69" s="36" t="s">
        <v>113</v>
      </c>
      <c r="R69" s="40" t="str">
        <f>VLOOKUP(A69,CADASTRE!F:AC,3,0)</f>
        <v>Appartement</v>
      </c>
      <c r="S69" s="41" t="str">
        <f>IFERROR(IF(VLOOKUP(A69,CADASTRE!F:R,13,0)="",VLOOKUP(B69,CADASTRE!F:R,13,0),VLOOKUP(A69,CADASTRE!F:R,13,0)),"")</f>
        <v>Cave</v>
      </c>
      <c r="T69" s="36" t="s">
        <v>143</v>
      </c>
      <c r="V69" s="36" t="s">
        <v>115</v>
      </c>
      <c r="W69" s="43">
        <v>1</v>
      </c>
      <c r="X69" s="36" t="s">
        <v>116</v>
      </c>
      <c r="Y69" s="43" t="s">
        <v>139</v>
      </c>
      <c r="Z69" s="36" t="s">
        <v>140</v>
      </c>
      <c r="AA69" s="43">
        <v>1</v>
      </c>
      <c r="AB69" s="36" t="s">
        <v>141</v>
      </c>
      <c r="AC69" s="36">
        <v>75102</v>
      </c>
      <c r="AD69" s="44">
        <f>VLOOKUP(D69,CADASTRE!B:E,4,0)</f>
        <v>75102</v>
      </c>
      <c r="AE69" s="20" t="b">
        <f t="shared" si="2"/>
        <v>1</v>
      </c>
      <c r="AF69" s="36">
        <v>1020402388</v>
      </c>
      <c r="AG69" s="3" t="s">
        <v>120</v>
      </c>
      <c r="AH69" s="3"/>
      <c r="AI69" s="3"/>
    </row>
    <row r="70" spans="1:35" ht="15.75" customHeight="1" x14ac:dyDescent="0.2">
      <c r="A70" s="34">
        <v>1020402389</v>
      </c>
      <c r="B70" s="44">
        <v>1021461365</v>
      </c>
      <c r="C70" s="10"/>
      <c r="D70" s="36">
        <v>144347</v>
      </c>
      <c r="E70" s="36" t="s">
        <v>37</v>
      </c>
      <c r="F70" s="36" t="s">
        <v>142</v>
      </c>
      <c r="G70" s="10" t="str">
        <f>VLOOKUP(A70,CADASTRE!F:G,2,0)</f>
        <v>23 BD DE BONNE NOUVELLE</v>
      </c>
      <c r="H70" s="20" t="b">
        <f t="shared" si="4"/>
        <v>1</v>
      </c>
      <c r="I70" s="37">
        <v>5</v>
      </c>
      <c r="J70" s="10">
        <f>VLOOKUP(A70,CADASTRE!F:L,7,0)</f>
        <v>5</v>
      </c>
      <c r="K70" s="20" t="b">
        <f t="shared" si="0"/>
        <v>1</v>
      </c>
      <c r="L70" s="36">
        <v>13</v>
      </c>
      <c r="M70" s="10">
        <f>VLOOKUP(A70,CADASTRE!F:O,6,0)</f>
        <v>1001</v>
      </c>
      <c r="N70" s="38">
        <v>93</v>
      </c>
      <c r="O70" s="39">
        <f>IF(OR(VLOOKUP(A70,CADASTRE!F:V,4,0)="",VLOOKUP(A70,CADASTRE!F:V,4,0)=0),VLOOKUP(A70,CADASTRE!F:V,16,0)+VLOOKUP(A70,CADASTRE!F:X,17,0),VLOOKUP(A70,CADASTRE!F:V,4,0))</f>
        <v>85</v>
      </c>
      <c r="P70" s="15" t="str">
        <f t="shared" si="1"/>
        <v>FAUX</v>
      </c>
      <c r="Q70" s="36" t="s">
        <v>113</v>
      </c>
      <c r="R70" s="40" t="str">
        <f>VLOOKUP(A70,CADASTRE!F:AC,3,0)</f>
        <v>Appartement</v>
      </c>
      <c r="S70" s="41" t="str">
        <f>IFERROR(IF(VLOOKUP(A70,CADASTRE!F:R,13,0)="",VLOOKUP(B70,CADASTRE!F:R,13,0),VLOOKUP(A70,CADASTRE!F:R,13,0)),"")</f>
        <v>Cave</v>
      </c>
      <c r="T70" s="36" t="s">
        <v>143</v>
      </c>
      <c r="V70" s="36" t="s">
        <v>115</v>
      </c>
      <c r="W70" s="43">
        <v>1</v>
      </c>
      <c r="X70" s="36" t="s">
        <v>116</v>
      </c>
      <c r="Y70" s="43" t="s">
        <v>139</v>
      </c>
      <c r="Z70" s="36" t="s">
        <v>140</v>
      </c>
      <c r="AA70" s="43">
        <v>1</v>
      </c>
      <c r="AB70" s="36" t="s">
        <v>141</v>
      </c>
      <c r="AC70" s="36">
        <v>75102</v>
      </c>
      <c r="AD70" s="44">
        <f>VLOOKUP(D70,CADASTRE!B:E,4,0)</f>
        <v>75102</v>
      </c>
      <c r="AE70" s="20" t="b">
        <f t="shared" si="2"/>
        <v>1</v>
      </c>
      <c r="AF70" s="36">
        <v>1020402389</v>
      </c>
      <c r="AG70" s="3" t="s">
        <v>120</v>
      </c>
      <c r="AH70" s="3"/>
      <c r="AI70" s="3"/>
    </row>
    <row r="71" spans="1:35" ht="15.75" customHeight="1" x14ac:dyDescent="0.2">
      <c r="A71" s="34">
        <v>1020402390</v>
      </c>
      <c r="B71" s="45">
        <v>1021350791</v>
      </c>
      <c r="C71" s="10"/>
      <c r="D71" s="36">
        <v>144348</v>
      </c>
      <c r="E71" s="36" t="s">
        <v>37</v>
      </c>
      <c r="F71" s="36" t="s">
        <v>142</v>
      </c>
      <c r="G71" s="10" t="str">
        <f>VLOOKUP(A71,CADASTRE!F:G,2,0)</f>
        <v>23 BD DE BONNE NOUVELLE</v>
      </c>
      <c r="H71" s="20" t="b">
        <f t="shared" si="4"/>
        <v>1</v>
      </c>
      <c r="I71" s="37">
        <v>5</v>
      </c>
      <c r="J71" s="10">
        <f>VLOOKUP(A71,CADASTRE!F:L,7,0)</f>
        <v>5</v>
      </c>
      <c r="K71" s="20" t="b">
        <f t="shared" si="0"/>
        <v>1</v>
      </c>
      <c r="L71" s="36">
        <v>14</v>
      </c>
      <c r="M71" s="10">
        <f>VLOOKUP(A71,CADASTRE!F:O,6,0)</f>
        <v>2001</v>
      </c>
      <c r="N71" s="38">
        <v>32</v>
      </c>
      <c r="O71" s="39">
        <f>IF(OR(VLOOKUP(A71,CADASTRE!F:V,4,0)="",VLOOKUP(A71,CADASTRE!F:V,4,0)=0),VLOOKUP(A71,CADASTRE!F:V,16,0)+VLOOKUP(A71,CADASTRE!F:X,17,0),VLOOKUP(A71,CADASTRE!F:V,4,0))</f>
        <v>29</v>
      </c>
      <c r="P71" s="15" t="str">
        <f t="shared" si="1"/>
        <v>VRAI</v>
      </c>
      <c r="Q71" s="36" t="s">
        <v>113</v>
      </c>
      <c r="R71" s="40" t="str">
        <f>VLOOKUP(A71,CADASTRE!F:AC,3,0)</f>
        <v>Appartement</v>
      </c>
      <c r="S71" s="41" t="str">
        <f>IFERROR(IF(VLOOKUP(A71,CADASTRE!F:R,13,0)="",VLOOKUP(B71,CADASTRE!F:R,13,0),VLOOKUP(A71,CADASTRE!F:R,13,0)),"")</f>
        <v>Cave</v>
      </c>
      <c r="T71" s="36" t="s">
        <v>143</v>
      </c>
      <c r="V71" s="36" t="s">
        <v>115</v>
      </c>
      <c r="W71" s="43">
        <v>1</v>
      </c>
      <c r="X71" s="36" t="s">
        <v>116</v>
      </c>
      <c r="Y71" s="43" t="s">
        <v>139</v>
      </c>
      <c r="Z71" s="36" t="s">
        <v>140</v>
      </c>
      <c r="AA71" s="43">
        <v>1</v>
      </c>
      <c r="AB71" s="36" t="s">
        <v>141</v>
      </c>
      <c r="AC71" s="36">
        <v>75102</v>
      </c>
      <c r="AD71" s="44">
        <f>VLOOKUP(D71,CADASTRE!B:E,4,0)</f>
        <v>75102</v>
      </c>
      <c r="AE71" s="20" t="b">
        <f t="shared" si="2"/>
        <v>1</v>
      </c>
      <c r="AF71" s="36">
        <v>1020402390</v>
      </c>
      <c r="AG71" s="3" t="s">
        <v>120</v>
      </c>
      <c r="AH71" s="3"/>
      <c r="AI71" s="3"/>
    </row>
    <row r="72" spans="1:35" ht="15.75" customHeight="1" x14ac:dyDescent="0.2">
      <c r="A72" s="34">
        <v>1020402391</v>
      </c>
      <c r="B72" s="44">
        <v>1021642305</v>
      </c>
      <c r="C72" s="10"/>
      <c r="D72" s="36">
        <v>144349</v>
      </c>
      <c r="E72" s="36" t="s">
        <v>37</v>
      </c>
      <c r="F72" s="36" t="s">
        <v>142</v>
      </c>
      <c r="G72" s="10" t="str">
        <f>VLOOKUP(A72,CADASTRE!F:G,2,0)</f>
        <v>23 BD DE BONNE NOUVELLE</v>
      </c>
      <c r="H72" s="20" t="b">
        <f t="shared" si="4"/>
        <v>1</v>
      </c>
      <c r="I72" s="37">
        <v>5</v>
      </c>
      <c r="J72" s="10">
        <f>VLOOKUP(A72,CADASTRE!F:L,7,0)</f>
        <v>5</v>
      </c>
      <c r="K72" s="20" t="b">
        <f t="shared" si="0"/>
        <v>1</v>
      </c>
      <c r="L72" s="36">
        <v>15</v>
      </c>
      <c r="M72" s="10">
        <f>VLOOKUP(A72,CADASTRE!F:O,6,0)</f>
        <v>3001</v>
      </c>
      <c r="N72" s="38">
        <v>39</v>
      </c>
      <c r="O72" s="39">
        <f>IF(OR(VLOOKUP(A72,CADASTRE!F:V,4,0)="",VLOOKUP(A72,CADASTRE!F:V,4,0)=0),VLOOKUP(A72,CADASTRE!F:V,16,0)+VLOOKUP(A72,CADASTRE!F:X,17,0),VLOOKUP(A72,CADASTRE!F:V,4,0))</f>
        <v>28</v>
      </c>
      <c r="P72" s="15" t="str">
        <f t="shared" si="1"/>
        <v>FAUX</v>
      </c>
      <c r="Q72" s="36" t="s">
        <v>113</v>
      </c>
      <c r="R72" s="40" t="str">
        <f>VLOOKUP(A72,CADASTRE!F:AC,3,0)</f>
        <v>Appartement</v>
      </c>
      <c r="S72" s="41" t="str">
        <f>IFERROR(IF(VLOOKUP(A72,CADASTRE!F:R,13,0)="",VLOOKUP(B72,CADASTRE!F:R,13,0),VLOOKUP(A72,CADASTRE!F:R,13,0)),"")</f>
        <v>Cave</v>
      </c>
      <c r="T72" s="36" t="s">
        <v>143</v>
      </c>
      <c r="V72" s="36" t="s">
        <v>115</v>
      </c>
      <c r="W72" s="43">
        <v>1</v>
      </c>
      <c r="X72" s="36" t="s">
        <v>116</v>
      </c>
      <c r="Y72" s="43" t="s">
        <v>139</v>
      </c>
      <c r="Z72" s="36" t="s">
        <v>140</v>
      </c>
      <c r="AA72" s="43">
        <v>1</v>
      </c>
      <c r="AB72" s="36" t="s">
        <v>141</v>
      </c>
      <c r="AC72" s="36">
        <v>75102</v>
      </c>
      <c r="AD72" s="44">
        <f>VLOOKUP(D72,CADASTRE!B:E,4,0)</f>
        <v>75102</v>
      </c>
      <c r="AE72" s="20" t="b">
        <f t="shared" si="2"/>
        <v>1</v>
      </c>
      <c r="AF72" s="36">
        <v>1020402391</v>
      </c>
      <c r="AG72" s="3" t="s">
        <v>120</v>
      </c>
      <c r="AH72" s="3"/>
      <c r="AI72" s="3"/>
    </row>
    <row r="73" spans="1:35" ht="15.75" customHeight="1" x14ac:dyDescent="0.2">
      <c r="A73" s="34">
        <v>1020402392</v>
      </c>
      <c r="B73" s="44">
        <v>1021354360</v>
      </c>
      <c r="C73" s="10"/>
      <c r="D73" s="36">
        <v>144351</v>
      </c>
      <c r="E73" s="36" t="s">
        <v>37</v>
      </c>
      <c r="F73" s="36" t="s">
        <v>142</v>
      </c>
      <c r="G73" s="10" t="str">
        <f>VLOOKUP(A73,CADASTRE!F:G,2,0)</f>
        <v>23 BD DE BONNE NOUVELLE</v>
      </c>
      <c r="H73" s="20" t="b">
        <f t="shared" si="4"/>
        <v>1</v>
      </c>
      <c r="I73" s="37">
        <v>5</v>
      </c>
      <c r="J73" s="10">
        <f>VLOOKUP(A73,CADASTRE!F:L,7,0)</f>
        <v>5</v>
      </c>
      <c r="K73" s="20" t="b">
        <f t="shared" si="0"/>
        <v>1</v>
      </c>
      <c r="L73" s="36">
        <v>16</v>
      </c>
      <c r="M73" s="10">
        <f>VLOOKUP(A73,CADASTRE!F:O,6,0)</f>
        <v>4001</v>
      </c>
      <c r="N73" s="38">
        <v>50</v>
      </c>
      <c r="O73" s="39">
        <f>IF(OR(VLOOKUP(A73,CADASTRE!F:V,4,0)="",VLOOKUP(A73,CADASTRE!F:V,4,0)=0),VLOOKUP(A73,CADASTRE!F:V,16,0)+VLOOKUP(A73,CADASTRE!F:X,17,0),VLOOKUP(A73,CADASTRE!F:V,4,0))</f>
        <v>38</v>
      </c>
      <c r="P73" s="15" t="str">
        <f t="shared" si="1"/>
        <v>FAUX</v>
      </c>
      <c r="Q73" s="36" t="s">
        <v>113</v>
      </c>
      <c r="R73" s="40" t="str">
        <f>VLOOKUP(A73,CADASTRE!F:AC,3,0)</f>
        <v>Appartement</v>
      </c>
      <c r="S73" s="41" t="str">
        <f>IFERROR(IF(VLOOKUP(A73,CADASTRE!F:R,13,0)="",VLOOKUP(B73,CADASTRE!F:R,13,0),VLOOKUP(A73,CADASTRE!F:R,13,0)),"")</f>
        <v>Cave</v>
      </c>
      <c r="T73" s="36" t="s">
        <v>143</v>
      </c>
      <c r="V73" s="36" t="s">
        <v>121</v>
      </c>
      <c r="W73" s="43">
        <v>1</v>
      </c>
      <c r="X73" s="36" t="s">
        <v>116</v>
      </c>
      <c r="Y73" s="43" t="s">
        <v>139</v>
      </c>
      <c r="Z73" s="36" t="s">
        <v>140</v>
      </c>
      <c r="AA73" s="43">
        <v>1</v>
      </c>
      <c r="AB73" s="36" t="s">
        <v>141</v>
      </c>
      <c r="AC73" s="36">
        <v>75102</v>
      </c>
      <c r="AD73" s="44">
        <f>VLOOKUP(D73,CADASTRE!B:E,4,0)</f>
        <v>75102</v>
      </c>
      <c r="AE73" s="20" t="b">
        <f t="shared" si="2"/>
        <v>1</v>
      </c>
      <c r="AF73" s="36">
        <v>1020402392</v>
      </c>
      <c r="AG73" s="3" t="s">
        <v>120</v>
      </c>
      <c r="AH73" s="3"/>
      <c r="AI73" s="3"/>
    </row>
    <row r="74" spans="1:35" ht="15.75" customHeight="1" x14ac:dyDescent="0.2">
      <c r="A74" s="34">
        <v>1020402393</v>
      </c>
      <c r="B74" s="44">
        <v>1021682311</v>
      </c>
      <c r="C74" s="10"/>
      <c r="D74" s="36">
        <v>144352</v>
      </c>
      <c r="E74" s="36" t="s">
        <v>37</v>
      </c>
      <c r="F74" s="36" t="s">
        <v>142</v>
      </c>
      <c r="G74" s="10" t="str">
        <f>VLOOKUP(A74,CADASTRE!F:G,2,0)</f>
        <v>23 BD DE BONNE NOUVELLE</v>
      </c>
      <c r="H74" s="20" t="b">
        <f t="shared" si="4"/>
        <v>1</v>
      </c>
      <c r="I74" s="37">
        <v>6</v>
      </c>
      <c r="J74" s="10">
        <f>VLOOKUP(A74,CADASTRE!F:L,7,0)</f>
        <v>6</v>
      </c>
      <c r="K74" s="20" t="b">
        <f t="shared" si="0"/>
        <v>1</v>
      </c>
      <c r="L74" s="36">
        <v>17</v>
      </c>
      <c r="M74" s="10">
        <f>VLOOKUP(A74,CADASTRE!F:O,6,0)</f>
        <v>1001</v>
      </c>
      <c r="N74" s="38">
        <v>74</v>
      </c>
      <c r="O74" s="39">
        <f>IF(OR(VLOOKUP(A74,CADASTRE!F:V,4,0)="",VLOOKUP(A74,CADASTRE!F:V,4,0)=0),VLOOKUP(A74,CADASTRE!F:V,16,0)+VLOOKUP(A74,CADASTRE!F:X,17,0),VLOOKUP(A74,CADASTRE!F:V,4,0))</f>
        <v>67</v>
      </c>
      <c r="P74" s="15" t="str">
        <f t="shared" si="1"/>
        <v>FAUX</v>
      </c>
      <c r="Q74" s="36" t="s">
        <v>113</v>
      </c>
      <c r="R74" s="40" t="str">
        <f>VLOOKUP(A74,CADASTRE!F:AC,3,0)</f>
        <v>Appartement</v>
      </c>
      <c r="S74" s="41" t="str">
        <f>IFERROR(IF(VLOOKUP(A74,CADASTRE!F:R,13,0)="",VLOOKUP(B74,CADASTRE!F:R,13,0),VLOOKUP(A74,CADASTRE!F:R,13,0)),"")</f>
        <v>Cave</v>
      </c>
      <c r="T74" s="36" t="s">
        <v>143</v>
      </c>
      <c r="V74" s="51"/>
      <c r="W74" s="43">
        <v>1</v>
      </c>
      <c r="X74" s="36" t="s">
        <v>116</v>
      </c>
      <c r="Y74" s="43" t="s">
        <v>139</v>
      </c>
      <c r="Z74" s="36" t="s">
        <v>140</v>
      </c>
      <c r="AA74" s="43">
        <v>1</v>
      </c>
      <c r="AB74" s="36" t="s">
        <v>141</v>
      </c>
      <c r="AC74" s="36">
        <v>75102</v>
      </c>
      <c r="AD74" s="44">
        <f>VLOOKUP(D74,CADASTRE!B:E,4,0)</f>
        <v>75102</v>
      </c>
      <c r="AE74" s="20" t="b">
        <f t="shared" si="2"/>
        <v>1</v>
      </c>
      <c r="AF74" s="36">
        <v>1020402393</v>
      </c>
      <c r="AG74" s="3" t="s">
        <v>120</v>
      </c>
      <c r="AH74" s="3"/>
      <c r="AI74" s="3"/>
    </row>
    <row r="75" spans="1:35" ht="15.75" customHeight="1" x14ac:dyDescent="0.2">
      <c r="A75" s="34">
        <v>1020402394</v>
      </c>
      <c r="B75" s="44">
        <v>1021290262</v>
      </c>
      <c r="C75" s="10"/>
      <c r="D75" s="36">
        <v>144353</v>
      </c>
      <c r="E75" s="36" t="s">
        <v>37</v>
      </c>
      <c r="F75" s="36" t="s">
        <v>142</v>
      </c>
      <c r="G75" s="10" t="str">
        <f>VLOOKUP(A75,CADASTRE!F:G,2,0)</f>
        <v>23 BD DE BONNE NOUVELLE</v>
      </c>
      <c r="H75" s="20" t="b">
        <f t="shared" si="4"/>
        <v>1</v>
      </c>
      <c r="I75" s="37">
        <v>6</v>
      </c>
      <c r="J75" s="10">
        <f>VLOOKUP(A75,CADASTRE!F:L,7,0)</f>
        <v>6</v>
      </c>
      <c r="K75" s="20" t="b">
        <f t="shared" si="0"/>
        <v>1</v>
      </c>
      <c r="L75" s="36">
        <v>18</v>
      </c>
      <c r="M75" s="10">
        <f>VLOOKUP(A75,CADASTRE!F:O,6,0)</f>
        <v>2001</v>
      </c>
      <c r="N75" s="38">
        <v>34</v>
      </c>
      <c r="O75" s="39">
        <f>IF(OR(VLOOKUP(A75,CADASTRE!F:V,4,0)="",VLOOKUP(A75,CADASTRE!F:V,4,0)=0),VLOOKUP(A75,CADASTRE!F:V,16,0)+VLOOKUP(A75,CADASTRE!F:X,17,0),VLOOKUP(A75,CADASTRE!F:V,4,0))</f>
        <v>26</v>
      </c>
      <c r="P75" s="15" t="str">
        <f t="shared" si="1"/>
        <v>FAUX</v>
      </c>
      <c r="Q75" s="36" t="s">
        <v>113</v>
      </c>
      <c r="R75" s="40" t="str">
        <f>VLOOKUP(A75,CADASTRE!F:AC,3,0)</f>
        <v>Appartement</v>
      </c>
      <c r="S75" s="41" t="str">
        <f>IFERROR(IF(VLOOKUP(A75,CADASTRE!F:R,13,0)="",VLOOKUP(B75,CADASTRE!F:R,13,0),VLOOKUP(A75,CADASTRE!F:R,13,0)),"")</f>
        <v>Cave</v>
      </c>
      <c r="T75" s="36" t="s">
        <v>143</v>
      </c>
      <c r="V75" s="36" t="s">
        <v>115</v>
      </c>
      <c r="W75" s="43">
        <v>1</v>
      </c>
      <c r="X75" s="36" t="s">
        <v>116</v>
      </c>
      <c r="Y75" s="43" t="s">
        <v>139</v>
      </c>
      <c r="Z75" s="36" t="s">
        <v>140</v>
      </c>
      <c r="AA75" s="43">
        <v>1</v>
      </c>
      <c r="AB75" s="36" t="s">
        <v>141</v>
      </c>
      <c r="AC75" s="36">
        <v>75102</v>
      </c>
      <c r="AD75" s="44">
        <f>VLOOKUP(D75,CADASTRE!B:E,4,0)</f>
        <v>75102</v>
      </c>
      <c r="AE75" s="20" t="b">
        <f t="shared" si="2"/>
        <v>1</v>
      </c>
      <c r="AF75" s="36">
        <v>1020402394</v>
      </c>
      <c r="AG75" s="3" t="s">
        <v>120</v>
      </c>
      <c r="AH75" s="3"/>
      <c r="AI75" s="3"/>
    </row>
    <row r="76" spans="1:35" ht="15.75" customHeight="1" x14ac:dyDescent="0.2">
      <c r="A76" s="34">
        <v>1020402395</v>
      </c>
      <c r="B76" s="44">
        <v>1021839285</v>
      </c>
      <c r="C76" s="10"/>
      <c r="D76" s="36">
        <v>144354</v>
      </c>
      <c r="E76" s="36" t="s">
        <v>37</v>
      </c>
      <c r="F76" s="36" t="s">
        <v>142</v>
      </c>
      <c r="G76" s="10" t="str">
        <f>VLOOKUP(A76,CADASTRE!F:G,2,0)</f>
        <v>23 BD DE BONNE NOUVELLE</v>
      </c>
      <c r="H76" s="20" t="b">
        <f t="shared" si="4"/>
        <v>1</v>
      </c>
      <c r="I76" s="37">
        <v>6</v>
      </c>
      <c r="J76" s="10">
        <f>VLOOKUP(A76,CADASTRE!F:L,7,0)</f>
        <v>6</v>
      </c>
      <c r="K76" s="20" t="b">
        <f t="shared" si="0"/>
        <v>1</v>
      </c>
      <c r="L76" s="36">
        <v>19</v>
      </c>
      <c r="M76" s="10">
        <f>VLOOKUP(A76,CADASTRE!F:O,6,0)</f>
        <v>3001</v>
      </c>
      <c r="N76" s="38">
        <v>52</v>
      </c>
      <c r="O76" s="39">
        <f>IF(OR(VLOOKUP(A76,CADASTRE!F:V,4,0)="",VLOOKUP(A76,CADASTRE!F:V,4,0)=0),VLOOKUP(A76,CADASTRE!F:V,16,0)+VLOOKUP(A76,CADASTRE!F:X,17,0),VLOOKUP(A76,CADASTRE!F:V,4,0))</f>
        <v>48</v>
      </c>
      <c r="P76" s="15" t="str">
        <f t="shared" si="1"/>
        <v>FAUX</v>
      </c>
      <c r="Q76" s="36" t="s">
        <v>113</v>
      </c>
      <c r="R76" s="40" t="str">
        <f>VLOOKUP(A76,CADASTRE!F:AC,3,0)</f>
        <v>Appartement</v>
      </c>
      <c r="S76" s="41" t="str">
        <f>IFERROR(IF(VLOOKUP(A76,CADASTRE!F:R,13,0)="",VLOOKUP(B76,CADASTRE!F:R,13,0),VLOOKUP(A76,CADASTRE!F:R,13,0)),"")</f>
        <v>Cave</v>
      </c>
      <c r="T76" s="36" t="s">
        <v>143</v>
      </c>
      <c r="V76" s="36" t="s">
        <v>115</v>
      </c>
      <c r="W76" s="43">
        <v>1</v>
      </c>
      <c r="X76" s="36" t="s">
        <v>116</v>
      </c>
      <c r="Y76" s="43" t="s">
        <v>139</v>
      </c>
      <c r="Z76" s="36" t="s">
        <v>140</v>
      </c>
      <c r="AA76" s="43">
        <v>1</v>
      </c>
      <c r="AB76" s="36" t="s">
        <v>141</v>
      </c>
      <c r="AC76" s="36">
        <v>75102</v>
      </c>
      <c r="AD76" s="44">
        <f>VLOOKUP(D76,CADASTRE!B:E,4,0)</f>
        <v>75102</v>
      </c>
      <c r="AE76" s="20" t="b">
        <f t="shared" si="2"/>
        <v>1</v>
      </c>
      <c r="AF76" s="36">
        <v>1020402395</v>
      </c>
      <c r="AG76" s="3" t="s">
        <v>120</v>
      </c>
      <c r="AH76" s="3"/>
      <c r="AI76" s="3"/>
    </row>
    <row r="77" spans="1:35" ht="15.75" customHeight="1" x14ac:dyDescent="0.2">
      <c r="A77" s="45">
        <v>1020800301</v>
      </c>
      <c r="B77" s="35" t="s">
        <v>44</v>
      </c>
      <c r="C77" s="10"/>
      <c r="D77" s="36">
        <v>145908</v>
      </c>
      <c r="E77" s="36" t="s">
        <v>37</v>
      </c>
      <c r="F77" s="36" t="s">
        <v>144</v>
      </c>
      <c r="G77" s="10" t="str">
        <f>VLOOKUP(A77,CADASTRE!F:G,2,0)</f>
        <v>7 RUE D UZES</v>
      </c>
      <c r="H77" s="20" t="b">
        <f t="shared" si="4"/>
        <v>1</v>
      </c>
      <c r="I77" s="37">
        <v>0</v>
      </c>
      <c r="J77" s="10">
        <f>VLOOKUP(A77,CADASTRE!F:L,7,0)</f>
        <v>0</v>
      </c>
      <c r="K77" s="20" t="b">
        <f t="shared" si="0"/>
        <v>1</v>
      </c>
      <c r="L77" s="36">
        <v>3001</v>
      </c>
      <c r="M77" s="10">
        <f>VLOOKUP(A77,CADASTRE!F:O,6,0)</f>
        <v>2001</v>
      </c>
      <c r="N77" s="38">
        <v>209.4</v>
      </c>
      <c r="O77" s="39">
        <f>IF(OR(VLOOKUP(A77,CADASTRE!F:V,4,0)="",VLOOKUP(A77,CADASTRE!F:V,4,0)=0),VLOOKUP(A77,CADASTRE!F:V,16,0)+VLOOKUP(A77,CADASTRE!F:X,17,0),VLOOKUP(A77,CADASTRE!F:V,4,0))</f>
        <v>210</v>
      </c>
      <c r="P77" s="15" t="str">
        <f t="shared" si="1"/>
        <v>VRAI</v>
      </c>
      <c r="Q77" s="36" t="s">
        <v>123</v>
      </c>
      <c r="R77" s="40" t="str">
        <f>VLOOKUP(A77,CADASTRE!F:AC,3,0)</f>
        <v>Local divers</v>
      </c>
      <c r="S77" s="41" t="str">
        <f>IFERROR(IF(VLOOKUP(A77,CADASTRE!F:R,13,0)="",VLOOKUP(B77,CADASTRE!F:R,13,0),VLOOKUP(A77,CADASTRE!F:R,13,0)),"")</f>
        <v/>
      </c>
      <c r="T77" s="52">
        <v>38808</v>
      </c>
      <c r="V77" s="36" t="s">
        <v>115</v>
      </c>
      <c r="W77" s="43">
        <v>1</v>
      </c>
      <c r="X77" s="36" t="s">
        <v>116</v>
      </c>
      <c r="Y77" s="43" t="s">
        <v>145</v>
      </c>
      <c r="Z77" s="36" t="s">
        <v>146</v>
      </c>
      <c r="AA77" s="43">
        <v>1</v>
      </c>
      <c r="AB77" s="36" t="s">
        <v>147</v>
      </c>
      <c r="AC77" s="36">
        <v>75102</v>
      </c>
      <c r="AD77" s="44">
        <f>VLOOKUP(D77,CADASTRE!B:E,4,0)</f>
        <v>75102</v>
      </c>
      <c r="AE77" s="20" t="b">
        <f t="shared" si="2"/>
        <v>1</v>
      </c>
      <c r="AF77" s="36" t="s">
        <v>44</v>
      </c>
      <c r="AG77" s="3" t="s">
        <v>120</v>
      </c>
      <c r="AH77" s="3"/>
      <c r="AI77" s="3"/>
    </row>
    <row r="78" spans="1:35" ht="15.75" customHeight="1" x14ac:dyDescent="0.2">
      <c r="A78" s="10"/>
      <c r="B78" s="35" t="s">
        <v>44</v>
      </c>
      <c r="C78" s="10"/>
      <c r="D78" s="46">
        <v>145909</v>
      </c>
      <c r="E78" s="46" t="s">
        <v>37</v>
      </c>
      <c r="F78" s="46" t="s">
        <v>144</v>
      </c>
      <c r="G78" s="10" t="e">
        <f>VLOOKUP(A78,CADASTRE!F:G,2,0)</f>
        <v>#N/A</v>
      </c>
      <c r="H78" s="20" t="e">
        <f t="shared" si="4"/>
        <v>#N/A</v>
      </c>
      <c r="I78" s="47">
        <v>1</v>
      </c>
      <c r="J78" s="10" t="e">
        <f>VLOOKUP(A78,CADASTRE!F:L,7,0)</f>
        <v>#N/A</v>
      </c>
      <c r="K78" s="20" t="e">
        <f t="shared" si="0"/>
        <v>#N/A</v>
      </c>
      <c r="L78" s="46">
        <v>3002</v>
      </c>
      <c r="M78" s="10" t="e">
        <f>VLOOKUP(A78,CADASTRE!F:O,6,0)</f>
        <v>#N/A</v>
      </c>
      <c r="N78" s="48">
        <v>0</v>
      </c>
      <c r="O78" s="39" t="e">
        <f>IF(OR(VLOOKUP(A78,CADASTRE!F:V,4,0)="",VLOOKUP(A78,CADASTRE!F:V,4,0)=0),VLOOKUP(A78,CADASTRE!F:V,16,0)+VLOOKUP(A78,CADASTRE!F:X,17,0),VLOOKUP(A78,CADASTRE!F:V,4,0))</f>
        <v>#N/A</v>
      </c>
      <c r="P78" s="15" t="e">
        <f t="shared" si="1"/>
        <v>#N/A</v>
      </c>
      <c r="Q78" s="46" t="s">
        <v>123</v>
      </c>
      <c r="R78" s="40" t="e">
        <f>VLOOKUP(A78,CADASTRE!F:AC,3,0)</f>
        <v>#N/A</v>
      </c>
      <c r="S78" s="41" t="str">
        <f>IFERROR(IF(VLOOKUP(A78,CADASTRE!F:R,13,0)="",VLOOKUP(B78,CADASTRE!F:R,13,0),VLOOKUP(A78,CADASTRE!F:R,13,0)),"")</f>
        <v/>
      </c>
      <c r="T78" s="53">
        <v>37145</v>
      </c>
      <c r="U78" s="49">
        <v>41640</v>
      </c>
      <c r="V78" s="46" t="s">
        <v>128</v>
      </c>
      <c r="W78" s="46">
        <v>1</v>
      </c>
      <c r="X78" s="46" t="s">
        <v>116</v>
      </c>
      <c r="Y78" s="46" t="s">
        <v>145</v>
      </c>
      <c r="Z78" s="46" t="s">
        <v>146</v>
      </c>
      <c r="AA78" s="46"/>
      <c r="AB78" s="54"/>
      <c r="AC78" s="46">
        <v>75102</v>
      </c>
      <c r="AD78" s="44" t="e">
        <f>VLOOKUP(D78,CADASTRE!B:E,4,0)</f>
        <v>#N/A</v>
      </c>
      <c r="AE78" s="20" t="e">
        <f t="shared" si="2"/>
        <v>#N/A</v>
      </c>
      <c r="AF78" s="46" t="s">
        <v>44</v>
      </c>
      <c r="AG78" s="3" t="s">
        <v>120</v>
      </c>
      <c r="AH78" s="3"/>
      <c r="AI78" s="3"/>
    </row>
    <row r="79" spans="1:35" ht="15.75" customHeight="1" x14ac:dyDescent="0.2">
      <c r="A79" s="10"/>
      <c r="B79" s="35" t="s">
        <v>44</v>
      </c>
      <c r="C79" s="10"/>
      <c r="D79" s="46">
        <v>145910</v>
      </c>
      <c r="E79" s="46" t="s">
        <v>37</v>
      </c>
      <c r="F79" s="46" t="s">
        <v>144</v>
      </c>
      <c r="G79" s="10" t="e">
        <f>VLOOKUP(A79,CADASTRE!F:G,2,0)</f>
        <v>#N/A</v>
      </c>
      <c r="H79" s="20" t="e">
        <f t="shared" si="4"/>
        <v>#N/A</v>
      </c>
      <c r="I79" s="47">
        <v>81</v>
      </c>
      <c r="J79" s="10" t="e">
        <f>VLOOKUP(A79,CADASTRE!F:L,7,0)</f>
        <v>#N/A</v>
      </c>
      <c r="K79" s="20" t="e">
        <f t="shared" si="0"/>
        <v>#N/A</v>
      </c>
      <c r="L79" s="46">
        <v>3003</v>
      </c>
      <c r="M79" s="10" t="e">
        <f>VLOOKUP(A79,CADASTRE!F:O,6,0)</f>
        <v>#N/A</v>
      </c>
      <c r="N79" s="48">
        <v>0</v>
      </c>
      <c r="O79" s="39" t="e">
        <f>IF(OR(VLOOKUP(A79,CADASTRE!F:V,4,0)="",VLOOKUP(A79,CADASTRE!F:V,4,0)=0),VLOOKUP(A79,CADASTRE!F:V,16,0)+VLOOKUP(A79,CADASTRE!F:X,17,0),VLOOKUP(A79,CADASTRE!F:V,4,0))</f>
        <v>#N/A</v>
      </c>
      <c r="P79" s="15" t="e">
        <f t="shared" si="1"/>
        <v>#N/A</v>
      </c>
      <c r="Q79" s="46" t="s">
        <v>123</v>
      </c>
      <c r="R79" s="40" t="e">
        <f>VLOOKUP(A79,CADASTRE!F:AC,3,0)</f>
        <v>#N/A</v>
      </c>
      <c r="S79" s="41" t="str">
        <f>IFERROR(IF(VLOOKUP(A79,CADASTRE!F:R,13,0)="",VLOOKUP(B79,CADASTRE!F:R,13,0),VLOOKUP(A79,CADASTRE!F:R,13,0)),"")</f>
        <v/>
      </c>
      <c r="T79" s="53">
        <v>37145</v>
      </c>
      <c r="U79" s="49">
        <v>41640</v>
      </c>
      <c r="V79" s="46" t="s">
        <v>128</v>
      </c>
      <c r="W79" s="46">
        <v>1</v>
      </c>
      <c r="X79" s="46" t="s">
        <v>116</v>
      </c>
      <c r="Y79" s="46" t="s">
        <v>145</v>
      </c>
      <c r="Z79" s="46" t="s">
        <v>146</v>
      </c>
      <c r="AA79" s="46"/>
      <c r="AB79" s="54"/>
      <c r="AC79" s="46">
        <v>75102</v>
      </c>
      <c r="AD79" s="44" t="e">
        <f>VLOOKUP(D79,CADASTRE!B:E,4,0)</f>
        <v>#N/A</v>
      </c>
      <c r="AE79" s="20" t="e">
        <f t="shared" si="2"/>
        <v>#N/A</v>
      </c>
      <c r="AF79" s="46" t="s">
        <v>44</v>
      </c>
      <c r="AG79" s="3" t="s">
        <v>120</v>
      </c>
      <c r="AH79" s="3"/>
      <c r="AI79" s="3"/>
    </row>
    <row r="80" spans="1:35" ht="15.75" customHeight="1" x14ac:dyDescent="0.2">
      <c r="A80" s="10"/>
      <c r="B80" s="35" t="s">
        <v>44</v>
      </c>
      <c r="C80" s="10"/>
      <c r="D80" s="46">
        <v>145911</v>
      </c>
      <c r="E80" s="46" t="s">
        <v>37</v>
      </c>
      <c r="F80" s="46" t="s">
        <v>144</v>
      </c>
      <c r="G80" s="10" t="e">
        <f>VLOOKUP(A80,CADASTRE!F:G,2,0)</f>
        <v>#N/A</v>
      </c>
      <c r="H80" s="20" t="e">
        <f t="shared" si="4"/>
        <v>#N/A</v>
      </c>
      <c r="I80" s="47">
        <v>82</v>
      </c>
      <c r="J80" s="10" t="e">
        <f>VLOOKUP(A80,CADASTRE!F:L,7,0)</f>
        <v>#N/A</v>
      </c>
      <c r="K80" s="20" t="e">
        <f t="shared" si="0"/>
        <v>#N/A</v>
      </c>
      <c r="L80" s="46">
        <v>3004</v>
      </c>
      <c r="M80" s="10" t="e">
        <f>VLOOKUP(A80,CADASTRE!F:O,6,0)</f>
        <v>#N/A</v>
      </c>
      <c r="N80" s="48">
        <v>0</v>
      </c>
      <c r="O80" s="39" t="e">
        <f>IF(OR(VLOOKUP(A80,CADASTRE!F:V,4,0)="",VLOOKUP(A80,CADASTRE!F:V,4,0)=0),VLOOKUP(A80,CADASTRE!F:V,16,0)+VLOOKUP(A80,CADASTRE!F:X,17,0),VLOOKUP(A80,CADASTRE!F:V,4,0))</f>
        <v>#N/A</v>
      </c>
      <c r="P80" s="15" t="e">
        <f t="shared" si="1"/>
        <v>#N/A</v>
      </c>
      <c r="Q80" s="46" t="s">
        <v>123</v>
      </c>
      <c r="R80" s="40" t="e">
        <f>VLOOKUP(A80,CADASTRE!F:AC,3,0)</f>
        <v>#N/A</v>
      </c>
      <c r="S80" s="41" t="str">
        <f>IFERROR(IF(VLOOKUP(A80,CADASTRE!F:R,13,0)="",VLOOKUP(B80,CADASTRE!F:R,13,0),VLOOKUP(A80,CADASTRE!F:R,13,0)),"")</f>
        <v/>
      </c>
      <c r="T80" s="53">
        <v>37145</v>
      </c>
      <c r="U80" s="49">
        <v>41640</v>
      </c>
      <c r="V80" s="46" t="s">
        <v>128</v>
      </c>
      <c r="W80" s="46">
        <v>1</v>
      </c>
      <c r="X80" s="46" t="s">
        <v>116</v>
      </c>
      <c r="Y80" s="46" t="s">
        <v>145</v>
      </c>
      <c r="Z80" s="46" t="s">
        <v>146</v>
      </c>
      <c r="AA80" s="46"/>
      <c r="AB80" s="54"/>
      <c r="AC80" s="46">
        <v>75102</v>
      </c>
      <c r="AD80" s="44" t="e">
        <f>VLOOKUP(D80,CADASTRE!B:E,4,0)</f>
        <v>#N/A</v>
      </c>
      <c r="AE80" s="20" t="e">
        <f t="shared" si="2"/>
        <v>#N/A</v>
      </c>
      <c r="AF80" s="46" t="s">
        <v>44</v>
      </c>
      <c r="AG80" s="3" t="s">
        <v>120</v>
      </c>
      <c r="AH80" s="3"/>
      <c r="AI80" s="3"/>
    </row>
    <row r="81" spans="1:35" ht="15.75" customHeight="1" x14ac:dyDescent="0.2">
      <c r="A81" s="34">
        <v>1020793469</v>
      </c>
      <c r="B81" s="35" t="s">
        <v>44</v>
      </c>
      <c r="C81" s="10"/>
      <c r="D81" s="36">
        <v>145912</v>
      </c>
      <c r="E81" s="36" t="s">
        <v>37</v>
      </c>
      <c r="F81" s="36" t="s">
        <v>144</v>
      </c>
      <c r="G81" s="10" t="str">
        <f>VLOOKUP(A81,CADASTRE!F:G,2,0)</f>
        <v>7 RUE D UZES</v>
      </c>
      <c r="H81" s="20" t="b">
        <f t="shared" si="4"/>
        <v>1</v>
      </c>
      <c r="I81" s="37">
        <v>1</v>
      </c>
      <c r="J81" s="10">
        <f>VLOOKUP(A81,CADASTRE!F:L,7,0)</f>
        <v>1</v>
      </c>
      <c r="K81" s="20" t="b">
        <f t="shared" si="0"/>
        <v>1</v>
      </c>
      <c r="L81" s="36">
        <v>1</v>
      </c>
      <c r="M81" s="10">
        <f>VLOOKUP(A81,CADASTRE!F:O,6,0)</f>
        <v>1</v>
      </c>
      <c r="N81" s="38">
        <v>59.9</v>
      </c>
      <c r="O81" s="39">
        <f>IF(OR(VLOOKUP(A81,CADASTRE!F:V,4,0)="",VLOOKUP(A81,CADASTRE!F:V,4,0)=0),VLOOKUP(A81,CADASTRE!F:V,16,0)+VLOOKUP(A81,CADASTRE!F:X,17,0),VLOOKUP(A81,CADASTRE!F:V,4,0))</f>
        <v>55</v>
      </c>
      <c r="P81" s="15" t="str">
        <f t="shared" si="1"/>
        <v>FAUX</v>
      </c>
      <c r="Q81" s="36" t="s">
        <v>113</v>
      </c>
      <c r="R81" s="40" t="str">
        <f>VLOOKUP(A81,CADASTRE!F:AC,3,0)</f>
        <v>Appartement</v>
      </c>
      <c r="S81" s="41" t="str">
        <f>IFERROR(IF(VLOOKUP(A81,CADASTRE!F:R,13,0)="",VLOOKUP(B81,CADASTRE!F:R,13,0),VLOOKUP(A81,CADASTRE!F:R,13,0)),"")</f>
        <v/>
      </c>
      <c r="T81" s="52">
        <v>38808</v>
      </c>
      <c r="V81" s="36" t="s">
        <v>115</v>
      </c>
      <c r="W81" s="43">
        <v>1</v>
      </c>
      <c r="X81" s="36" t="s">
        <v>116</v>
      </c>
      <c r="Y81" s="43" t="s">
        <v>145</v>
      </c>
      <c r="Z81" s="36" t="s">
        <v>146</v>
      </c>
      <c r="AA81" s="43">
        <v>1</v>
      </c>
      <c r="AB81" s="36" t="s">
        <v>147</v>
      </c>
      <c r="AC81" s="36">
        <v>75102</v>
      </c>
      <c r="AD81" s="44">
        <f>VLOOKUP(D81,CADASTRE!B:E,4,0)</f>
        <v>75102</v>
      </c>
      <c r="AE81" s="20" t="b">
        <f t="shared" si="2"/>
        <v>1</v>
      </c>
      <c r="AF81" s="36">
        <v>1020793469</v>
      </c>
      <c r="AG81" s="3" t="s">
        <v>120</v>
      </c>
      <c r="AH81" s="3"/>
      <c r="AI81" s="3"/>
    </row>
    <row r="82" spans="1:35" ht="15.75" customHeight="1" x14ac:dyDescent="0.2">
      <c r="A82" s="34">
        <v>1020377262</v>
      </c>
      <c r="B82" s="35" t="s">
        <v>44</v>
      </c>
      <c r="C82" s="10"/>
      <c r="D82" s="36">
        <v>145913</v>
      </c>
      <c r="E82" s="36" t="s">
        <v>37</v>
      </c>
      <c r="F82" s="36" t="s">
        <v>144</v>
      </c>
      <c r="G82" s="10" t="str">
        <f>VLOOKUP(A82,CADASTRE!F:G,2,0)</f>
        <v>7 RUE D UZES</v>
      </c>
      <c r="H82" s="20" t="b">
        <f t="shared" si="4"/>
        <v>1</v>
      </c>
      <c r="I82" s="37">
        <v>2</v>
      </c>
      <c r="J82" s="10">
        <f>VLOOKUP(A82,CADASTRE!F:L,7,0)</f>
        <v>2</v>
      </c>
      <c r="K82" s="20" t="b">
        <f t="shared" si="0"/>
        <v>1</v>
      </c>
      <c r="L82" s="36">
        <v>2</v>
      </c>
      <c r="M82" s="10">
        <f>VLOOKUP(A82,CADASTRE!F:O,6,0)</f>
        <v>2</v>
      </c>
      <c r="N82" s="38">
        <v>93.7</v>
      </c>
      <c r="O82" s="39">
        <f>IF(OR(VLOOKUP(A82,CADASTRE!F:V,4,0)="",VLOOKUP(A82,CADASTRE!F:V,4,0)=0),VLOOKUP(A82,CADASTRE!F:V,16,0)+VLOOKUP(A82,CADASTRE!F:X,17,0),VLOOKUP(A82,CADASTRE!F:V,4,0))</f>
        <v>88</v>
      </c>
      <c r="P82" s="15" t="str">
        <f t="shared" si="1"/>
        <v>FAUX</v>
      </c>
      <c r="Q82" s="36" t="s">
        <v>113</v>
      </c>
      <c r="R82" s="40" t="str">
        <f>VLOOKUP(A82,CADASTRE!F:AC,3,0)</f>
        <v>Appartement</v>
      </c>
      <c r="S82" s="41" t="str">
        <f>IFERROR(IF(VLOOKUP(A82,CADASTRE!F:R,13,0)="",VLOOKUP(B82,CADASTRE!F:R,13,0),VLOOKUP(A82,CADASTRE!F:R,13,0)),"")</f>
        <v/>
      </c>
      <c r="T82" s="52">
        <v>38808</v>
      </c>
      <c r="V82" s="36" t="s">
        <v>115</v>
      </c>
      <c r="W82" s="43">
        <v>1</v>
      </c>
      <c r="X82" s="36" t="s">
        <v>116</v>
      </c>
      <c r="Y82" s="43" t="s">
        <v>145</v>
      </c>
      <c r="Z82" s="36" t="s">
        <v>146</v>
      </c>
      <c r="AA82" s="43">
        <v>1</v>
      </c>
      <c r="AB82" s="36" t="s">
        <v>147</v>
      </c>
      <c r="AC82" s="36">
        <v>75102</v>
      </c>
      <c r="AD82" s="44">
        <f>VLOOKUP(D82,CADASTRE!B:E,4,0)</f>
        <v>75102</v>
      </c>
      <c r="AE82" s="20" t="b">
        <f t="shared" si="2"/>
        <v>1</v>
      </c>
      <c r="AF82" s="36">
        <v>1020377262</v>
      </c>
      <c r="AG82" s="3" t="s">
        <v>120</v>
      </c>
      <c r="AH82" s="3"/>
      <c r="AI82" s="3"/>
    </row>
    <row r="83" spans="1:35" ht="15.75" customHeight="1" x14ac:dyDescent="0.2">
      <c r="A83" s="34">
        <v>1020377264</v>
      </c>
      <c r="B83" s="35" t="s">
        <v>44</v>
      </c>
      <c r="C83" s="10"/>
      <c r="D83" s="36">
        <v>145914</v>
      </c>
      <c r="E83" s="36" t="s">
        <v>37</v>
      </c>
      <c r="F83" s="36" t="s">
        <v>144</v>
      </c>
      <c r="G83" s="10" t="str">
        <f>VLOOKUP(A83,CADASTRE!F:G,2,0)</f>
        <v>7 RUE D UZES</v>
      </c>
      <c r="H83" s="20" t="b">
        <f t="shared" si="4"/>
        <v>1</v>
      </c>
      <c r="I83" s="37">
        <v>3</v>
      </c>
      <c r="J83" s="10">
        <f>VLOOKUP(A83,CADASTRE!F:L,7,0)</f>
        <v>3</v>
      </c>
      <c r="K83" s="20" t="b">
        <f t="shared" si="0"/>
        <v>1</v>
      </c>
      <c r="L83" s="36">
        <v>3</v>
      </c>
      <c r="M83" s="10">
        <f>VLOOKUP(A83,CADASTRE!F:O,6,0)</f>
        <v>3</v>
      </c>
      <c r="N83" s="38">
        <v>59.8</v>
      </c>
      <c r="O83" s="39">
        <f>IF(OR(VLOOKUP(A83,CADASTRE!F:V,4,0)="",VLOOKUP(A83,CADASTRE!F:V,4,0)=0),VLOOKUP(A83,CADASTRE!F:V,16,0)+VLOOKUP(A83,CADASTRE!F:X,17,0),VLOOKUP(A83,CADASTRE!F:V,4,0))</f>
        <v>55</v>
      </c>
      <c r="P83" s="15" t="str">
        <f t="shared" si="1"/>
        <v>FAUX</v>
      </c>
      <c r="Q83" s="36" t="s">
        <v>113</v>
      </c>
      <c r="R83" s="40" t="str">
        <f>VLOOKUP(A83,CADASTRE!F:AC,3,0)</f>
        <v>Appartement</v>
      </c>
      <c r="S83" s="41" t="str">
        <f>IFERROR(IF(VLOOKUP(A83,CADASTRE!F:R,13,0)="",VLOOKUP(B83,CADASTRE!F:R,13,0),VLOOKUP(A83,CADASTRE!F:R,13,0)),"")</f>
        <v/>
      </c>
      <c r="T83" s="52">
        <v>38808</v>
      </c>
      <c r="V83" s="36" t="s">
        <v>115</v>
      </c>
      <c r="W83" s="43">
        <v>1</v>
      </c>
      <c r="X83" s="36" t="s">
        <v>116</v>
      </c>
      <c r="Y83" s="43" t="s">
        <v>145</v>
      </c>
      <c r="Z83" s="36" t="s">
        <v>146</v>
      </c>
      <c r="AA83" s="43">
        <v>1</v>
      </c>
      <c r="AB83" s="36" t="s">
        <v>147</v>
      </c>
      <c r="AC83" s="36">
        <v>75102</v>
      </c>
      <c r="AD83" s="44">
        <f>VLOOKUP(D83,CADASTRE!B:E,4,0)</f>
        <v>75102</v>
      </c>
      <c r="AE83" s="20" t="b">
        <f t="shared" si="2"/>
        <v>1</v>
      </c>
      <c r="AF83" s="36">
        <v>1020377264</v>
      </c>
      <c r="AG83" s="3" t="s">
        <v>120</v>
      </c>
      <c r="AH83" s="3"/>
      <c r="AI83" s="3"/>
    </row>
    <row r="84" spans="1:35" ht="15.75" customHeight="1" x14ac:dyDescent="0.2">
      <c r="A84" s="34">
        <v>1020377265</v>
      </c>
      <c r="B84" s="35" t="s">
        <v>44</v>
      </c>
      <c r="C84" s="10"/>
      <c r="D84" s="36">
        <v>145915</v>
      </c>
      <c r="E84" s="36" t="s">
        <v>37</v>
      </c>
      <c r="F84" s="36" t="s">
        <v>144</v>
      </c>
      <c r="G84" s="10" t="str">
        <f>VLOOKUP(A84,CADASTRE!F:G,2,0)</f>
        <v>7 RUE D UZES</v>
      </c>
      <c r="H84" s="20" t="b">
        <f t="shared" si="4"/>
        <v>1</v>
      </c>
      <c r="I84" s="37">
        <v>3</v>
      </c>
      <c r="J84" s="10">
        <f>VLOOKUP(A84,CADASTRE!F:L,7,0)</f>
        <v>3</v>
      </c>
      <c r="K84" s="20" t="b">
        <f t="shared" si="0"/>
        <v>1</v>
      </c>
      <c r="L84" s="36">
        <v>4</v>
      </c>
      <c r="M84" s="10">
        <f>VLOOKUP(A84,CADASTRE!F:O,6,0)</f>
        <v>4</v>
      </c>
      <c r="N84" s="38">
        <v>39</v>
      </c>
      <c r="O84" s="39">
        <f>IF(OR(VLOOKUP(A84,CADASTRE!F:V,4,0)="",VLOOKUP(A84,CADASTRE!F:V,4,0)=0),VLOOKUP(A84,CADASTRE!F:V,16,0)+VLOOKUP(A84,CADASTRE!F:X,17,0),VLOOKUP(A84,CADASTRE!F:V,4,0))</f>
        <v>33</v>
      </c>
      <c r="P84" s="15" t="str">
        <f t="shared" si="1"/>
        <v>FAUX</v>
      </c>
      <c r="Q84" s="36" t="s">
        <v>113</v>
      </c>
      <c r="R84" s="40" t="str">
        <f>VLOOKUP(A84,CADASTRE!F:AC,3,0)</f>
        <v>Appartement</v>
      </c>
      <c r="S84" s="41" t="str">
        <f>IFERROR(IF(VLOOKUP(A84,CADASTRE!F:R,13,0)="",VLOOKUP(B84,CADASTRE!F:R,13,0),VLOOKUP(A84,CADASTRE!F:R,13,0)),"")</f>
        <v/>
      </c>
      <c r="T84" s="52">
        <v>38808</v>
      </c>
      <c r="V84" s="36" t="s">
        <v>115</v>
      </c>
      <c r="W84" s="43">
        <v>1</v>
      </c>
      <c r="X84" s="36" t="s">
        <v>116</v>
      </c>
      <c r="Y84" s="43" t="s">
        <v>145</v>
      </c>
      <c r="Z84" s="36" t="s">
        <v>146</v>
      </c>
      <c r="AA84" s="43">
        <v>1</v>
      </c>
      <c r="AB84" s="36" t="s">
        <v>147</v>
      </c>
      <c r="AC84" s="36">
        <v>75102</v>
      </c>
      <c r="AD84" s="44">
        <f>VLOOKUP(D84,CADASTRE!B:E,4,0)</f>
        <v>75102</v>
      </c>
      <c r="AE84" s="20" t="b">
        <f t="shared" si="2"/>
        <v>1</v>
      </c>
      <c r="AF84" s="36">
        <v>1020377265</v>
      </c>
      <c r="AG84" s="3" t="s">
        <v>120</v>
      </c>
      <c r="AH84" s="3"/>
      <c r="AI84" s="3"/>
    </row>
    <row r="85" spans="1:35" ht="15.75" customHeight="1" x14ac:dyDescent="0.2">
      <c r="A85" s="34">
        <v>1020377267</v>
      </c>
      <c r="B85" s="44">
        <v>1021461476</v>
      </c>
      <c r="C85" s="10"/>
      <c r="D85" s="36">
        <v>145916</v>
      </c>
      <c r="E85" s="36" t="s">
        <v>37</v>
      </c>
      <c r="F85" s="36" t="s">
        <v>144</v>
      </c>
      <c r="G85" s="10" t="str">
        <f>VLOOKUP(A85,CADASTRE!F:G,2,0)</f>
        <v>7 RUE D UZES</v>
      </c>
      <c r="H85" s="20" t="b">
        <f t="shared" si="4"/>
        <v>1</v>
      </c>
      <c r="I85" s="37">
        <v>4</v>
      </c>
      <c r="J85" s="10">
        <f>VLOOKUP(A85,CADASTRE!F:L,7,0)</f>
        <v>4</v>
      </c>
      <c r="K85" s="20" t="b">
        <f t="shared" si="0"/>
        <v>1</v>
      </c>
      <c r="L85" s="36">
        <v>5</v>
      </c>
      <c r="M85" s="10">
        <f>VLOOKUP(A85,CADASTRE!F:O,6,0)</f>
        <v>5</v>
      </c>
      <c r="N85" s="38">
        <v>59.2</v>
      </c>
      <c r="O85" s="39">
        <f>IF(OR(VLOOKUP(A85,CADASTRE!F:V,4,0)="",VLOOKUP(A85,CADASTRE!F:V,4,0)=0),VLOOKUP(A85,CADASTRE!F:V,16,0)+VLOOKUP(A85,CADASTRE!F:X,17,0),VLOOKUP(A85,CADASTRE!F:V,4,0))</f>
        <v>55</v>
      </c>
      <c r="P85" s="15" t="str">
        <f t="shared" si="1"/>
        <v>FAUX</v>
      </c>
      <c r="Q85" s="36" t="s">
        <v>113</v>
      </c>
      <c r="R85" s="40" t="str">
        <f>VLOOKUP(A85,CADASTRE!F:AC,3,0)</f>
        <v>Appartement</v>
      </c>
      <c r="S85" s="41" t="str">
        <f>IFERROR(IF(VLOOKUP(A85,CADASTRE!F:R,13,0)="",VLOOKUP(B85,CADASTRE!F:R,13,0),VLOOKUP(A85,CADASTRE!F:R,13,0)),"")</f>
        <v>Cave</v>
      </c>
      <c r="T85" s="52">
        <v>38808</v>
      </c>
      <c r="V85" s="36" t="s">
        <v>115</v>
      </c>
      <c r="W85" s="43">
        <v>1</v>
      </c>
      <c r="X85" s="36" t="s">
        <v>116</v>
      </c>
      <c r="Y85" s="43" t="s">
        <v>145</v>
      </c>
      <c r="Z85" s="36" t="s">
        <v>146</v>
      </c>
      <c r="AA85" s="43">
        <v>1</v>
      </c>
      <c r="AB85" s="36" t="s">
        <v>147</v>
      </c>
      <c r="AC85" s="36">
        <v>75102</v>
      </c>
      <c r="AD85" s="44">
        <f>VLOOKUP(D85,CADASTRE!B:E,4,0)</f>
        <v>75102</v>
      </c>
      <c r="AE85" s="20" t="b">
        <f t="shared" si="2"/>
        <v>1</v>
      </c>
      <c r="AF85" s="36">
        <v>1020377267</v>
      </c>
      <c r="AG85" s="3" t="s">
        <v>120</v>
      </c>
      <c r="AH85" s="3"/>
      <c r="AI85" s="3"/>
    </row>
    <row r="86" spans="1:35" ht="15.75" customHeight="1" x14ac:dyDescent="0.2">
      <c r="A86" s="34">
        <v>1020377266</v>
      </c>
      <c r="B86" s="44">
        <v>1021193362</v>
      </c>
      <c r="C86" s="10"/>
      <c r="D86" s="36">
        <v>145917</v>
      </c>
      <c r="E86" s="36" t="s">
        <v>37</v>
      </c>
      <c r="F86" s="36" t="s">
        <v>144</v>
      </c>
      <c r="G86" s="10" t="str">
        <f>VLOOKUP(A86,CADASTRE!F:G,2,0)</f>
        <v>7 RUE D UZES</v>
      </c>
      <c r="H86" s="20" t="b">
        <f t="shared" si="4"/>
        <v>1</v>
      </c>
      <c r="I86" s="37">
        <v>4</v>
      </c>
      <c r="J86" s="10">
        <f>VLOOKUP(A86,CADASTRE!F:L,7,0)</f>
        <v>4</v>
      </c>
      <c r="K86" s="20" t="b">
        <f t="shared" si="0"/>
        <v>1</v>
      </c>
      <c r="L86" s="36">
        <v>6</v>
      </c>
      <c r="M86" s="10">
        <f>VLOOKUP(A86,CADASTRE!F:O,6,0)</f>
        <v>6</v>
      </c>
      <c r="N86" s="38">
        <v>37.6</v>
      </c>
      <c r="O86" s="39">
        <f>IF(OR(VLOOKUP(A86,CADASTRE!F:V,4,0)="",VLOOKUP(A86,CADASTRE!F:V,4,0)=0),VLOOKUP(A86,CADASTRE!F:V,16,0)+VLOOKUP(A86,CADASTRE!F:X,17,0),VLOOKUP(A86,CADASTRE!F:V,4,0))</f>
        <v>33</v>
      </c>
      <c r="P86" s="15" t="str">
        <f t="shared" si="1"/>
        <v>FAUX</v>
      </c>
      <c r="Q86" s="36" t="s">
        <v>113</v>
      </c>
      <c r="R86" s="40" t="str">
        <f>VLOOKUP(A86,CADASTRE!F:AC,3,0)</f>
        <v>Appartement</v>
      </c>
      <c r="S86" s="41" t="str">
        <f>IFERROR(IF(VLOOKUP(A86,CADASTRE!F:R,13,0)="",VLOOKUP(B86,CADASTRE!F:R,13,0),VLOOKUP(A86,CADASTRE!F:R,13,0)),"")</f>
        <v>Cave</v>
      </c>
      <c r="T86" s="52">
        <v>38808</v>
      </c>
      <c r="V86" s="36" t="s">
        <v>115</v>
      </c>
      <c r="W86" s="43">
        <v>1</v>
      </c>
      <c r="X86" s="36" t="s">
        <v>116</v>
      </c>
      <c r="Y86" s="43" t="s">
        <v>145</v>
      </c>
      <c r="Z86" s="36" t="s">
        <v>146</v>
      </c>
      <c r="AA86" s="43">
        <v>1</v>
      </c>
      <c r="AB86" s="36" t="s">
        <v>147</v>
      </c>
      <c r="AC86" s="36">
        <v>75102</v>
      </c>
      <c r="AD86" s="44">
        <f>VLOOKUP(D86,CADASTRE!B:E,4,0)</f>
        <v>75102</v>
      </c>
      <c r="AE86" s="20" t="b">
        <f t="shared" si="2"/>
        <v>1</v>
      </c>
      <c r="AF86" s="36">
        <v>1020377266</v>
      </c>
      <c r="AG86" s="3" t="s">
        <v>120</v>
      </c>
      <c r="AH86" s="3"/>
      <c r="AI86" s="3"/>
    </row>
    <row r="87" spans="1:35" ht="15.75" customHeight="1" x14ac:dyDescent="0.2">
      <c r="A87" s="34">
        <v>1020377268</v>
      </c>
      <c r="B87" s="44">
        <v>1021730530</v>
      </c>
      <c r="C87" s="10"/>
      <c r="D87" s="36">
        <v>145918</v>
      </c>
      <c r="E87" s="36" t="s">
        <v>37</v>
      </c>
      <c r="F87" s="36" t="s">
        <v>144</v>
      </c>
      <c r="G87" s="10" t="str">
        <f>VLOOKUP(A87,CADASTRE!F:G,2,0)</f>
        <v>7 RUE D UZES</v>
      </c>
      <c r="H87" s="20" t="b">
        <f t="shared" si="4"/>
        <v>1</v>
      </c>
      <c r="I87" s="37">
        <v>5</v>
      </c>
      <c r="J87" s="10">
        <f>VLOOKUP(A87,CADASTRE!F:L,7,0)</f>
        <v>5</v>
      </c>
      <c r="K87" s="20" t="b">
        <f t="shared" si="0"/>
        <v>1</v>
      </c>
      <c r="L87" s="36">
        <v>7</v>
      </c>
      <c r="M87" s="10">
        <f>VLOOKUP(A87,CADASTRE!F:O,6,0)</f>
        <v>7</v>
      </c>
      <c r="N87" s="38">
        <v>95.6</v>
      </c>
      <c r="O87" s="39">
        <f>IF(OR(VLOOKUP(A87,CADASTRE!F:V,4,0)="",VLOOKUP(A87,CADASTRE!F:V,4,0)=0),VLOOKUP(A87,CADASTRE!F:V,16,0)+VLOOKUP(A87,CADASTRE!F:X,17,0),VLOOKUP(A87,CADASTRE!F:V,4,0))</f>
        <v>67</v>
      </c>
      <c r="P87" s="15" t="str">
        <f t="shared" si="1"/>
        <v>FAUX</v>
      </c>
      <c r="Q87" s="36" t="s">
        <v>113</v>
      </c>
      <c r="R87" s="40" t="str">
        <f>VLOOKUP(A87,CADASTRE!F:AC,3,0)</f>
        <v>Appartement</v>
      </c>
      <c r="S87" s="41" t="str">
        <f>IFERROR(IF(VLOOKUP(A87,CADASTRE!F:R,13,0)="",VLOOKUP(B87,CADASTRE!F:R,13,0),VLOOKUP(A87,CADASTRE!F:R,13,0)),"")</f>
        <v>Cave</v>
      </c>
      <c r="T87" s="52">
        <v>38808</v>
      </c>
      <c r="V87" s="36" t="s">
        <v>115</v>
      </c>
      <c r="W87" s="43">
        <v>1</v>
      </c>
      <c r="X87" s="36" t="s">
        <v>116</v>
      </c>
      <c r="Y87" s="43" t="s">
        <v>145</v>
      </c>
      <c r="Z87" s="36" t="s">
        <v>146</v>
      </c>
      <c r="AA87" s="43">
        <v>1</v>
      </c>
      <c r="AB87" s="36" t="s">
        <v>147</v>
      </c>
      <c r="AC87" s="36">
        <v>75102</v>
      </c>
      <c r="AD87" s="44">
        <f>VLOOKUP(D87,CADASTRE!B:E,4,0)</f>
        <v>75102</v>
      </c>
      <c r="AE87" s="20" t="b">
        <f t="shared" si="2"/>
        <v>1</v>
      </c>
      <c r="AF87" s="36">
        <v>1020377268</v>
      </c>
      <c r="AG87" s="3" t="s">
        <v>120</v>
      </c>
      <c r="AH87" s="3"/>
      <c r="AI87" s="3"/>
    </row>
    <row r="88" spans="1:35" ht="15.75" customHeight="1" x14ac:dyDescent="0.2">
      <c r="A88" s="34">
        <v>1020377269</v>
      </c>
      <c r="B88" s="35" t="s">
        <v>44</v>
      </c>
      <c r="C88" s="10"/>
      <c r="D88" s="36">
        <v>145919</v>
      </c>
      <c r="E88" s="36" t="s">
        <v>37</v>
      </c>
      <c r="F88" s="36" t="s">
        <v>144</v>
      </c>
      <c r="G88" s="10" t="str">
        <f>VLOOKUP(A88,CADASTRE!F:G,2,0)</f>
        <v>7 RUE D UZES</v>
      </c>
      <c r="H88" s="20" t="b">
        <f t="shared" si="4"/>
        <v>1</v>
      </c>
      <c r="I88" s="37">
        <v>6</v>
      </c>
      <c r="J88" s="10">
        <f>VLOOKUP(A88,CADASTRE!F:L,7,0)</f>
        <v>6</v>
      </c>
      <c r="K88" s="20" t="b">
        <f t="shared" si="0"/>
        <v>1</v>
      </c>
      <c r="L88" s="36">
        <v>8</v>
      </c>
      <c r="M88" s="10">
        <f>VLOOKUP(A88,CADASTRE!F:O,6,0)</f>
        <v>8</v>
      </c>
      <c r="N88" s="38">
        <v>58.9</v>
      </c>
      <c r="O88" s="39">
        <f>IF(OR(VLOOKUP(A88,CADASTRE!F:V,4,0)="",VLOOKUP(A88,CADASTRE!F:V,4,0)=0),VLOOKUP(A88,CADASTRE!F:V,16,0)+VLOOKUP(A88,CADASTRE!F:X,17,0),VLOOKUP(A88,CADASTRE!F:V,4,0))</f>
        <v>54</v>
      </c>
      <c r="P88" s="15" t="str">
        <f t="shared" si="1"/>
        <v>FAUX</v>
      </c>
      <c r="Q88" s="36" t="s">
        <v>113</v>
      </c>
      <c r="R88" s="40" t="str">
        <f>VLOOKUP(A88,CADASTRE!F:AC,3,0)</f>
        <v>Appartement</v>
      </c>
      <c r="S88" s="41" t="str">
        <f>IFERROR(IF(VLOOKUP(A88,CADASTRE!F:R,13,0)="",VLOOKUP(B88,CADASTRE!F:R,13,0),VLOOKUP(A88,CADASTRE!F:R,13,0)),"")</f>
        <v/>
      </c>
      <c r="T88" s="52">
        <v>38808</v>
      </c>
      <c r="V88" s="36" t="s">
        <v>115</v>
      </c>
      <c r="W88" s="43">
        <v>1</v>
      </c>
      <c r="X88" s="36" t="s">
        <v>116</v>
      </c>
      <c r="Y88" s="43" t="s">
        <v>145</v>
      </c>
      <c r="Z88" s="36" t="s">
        <v>146</v>
      </c>
      <c r="AA88" s="43">
        <v>1</v>
      </c>
      <c r="AB88" s="36" t="s">
        <v>147</v>
      </c>
      <c r="AC88" s="36">
        <v>75102</v>
      </c>
      <c r="AD88" s="44">
        <f>VLOOKUP(D88,CADASTRE!B:E,4,0)</f>
        <v>75102</v>
      </c>
      <c r="AE88" s="20" t="b">
        <f t="shared" si="2"/>
        <v>1</v>
      </c>
      <c r="AF88" s="36">
        <v>1020377269</v>
      </c>
      <c r="AG88" s="3" t="s">
        <v>120</v>
      </c>
      <c r="AH88" s="3"/>
      <c r="AI88" s="3"/>
    </row>
    <row r="89" spans="1:35" ht="15.75" customHeight="1" x14ac:dyDescent="0.2">
      <c r="A89" s="55">
        <v>1020039632</v>
      </c>
      <c r="B89" s="35" t="s">
        <v>44</v>
      </c>
      <c r="C89" s="10">
        <v>1020039631</v>
      </c>
      <c r="D89" s="36">
        <v>148398</v>
      </c>
      <c r="E89" s="36" t="s">
        <v>37</v>
      </c>
      <c r="F89" s="36" t="s">
        <v>148</v>
      </c>
      <c r="G89" s="10" t="str">
        <f>VLOOKUP(A89,CADASTRE!F:G,2,0)</f>
        <v>132 RUE MONTMARTRE</v>
      </c>
      <c r="H89" s="20" t="b">
        <f t="shared" si="4"/>
        <v>0</v>
      </c>
      <c r="I89" s="37">
        <v>0</v>
      </c>
      <c r="J89" s="10">
        <f>VLOOKUP(A89,CADASTRE!F:L,7,0)</f>
        <v>0</v>
      </c>
      <c r="K89" s="20" t="b">
        <f t="shared" si="0"/>
        <v>1</v>
      </c>
      <c r="L89" s="36">
        <v>3001</v>
      </c>
      <c r="M89" s="10">
        <f>VLOOKUP(A89,CADASTRE!F:O,6,0)</f>
        <v>1002</v>
      </c>
      <c r="N89" s="38">
        <v>75.7</v>
      </c>
      <c r="O89" s="39">
        <f>IF(OR(VLOOKUP(A89,CADASTRE!F:V,4,0)="",VLOOKUP(A89,CADASTRE!F:V,4,0)=0),VLOOKUP(A89,CADASTRE!F:V,16,0)+VLOOKUP(A89,CADASTRE!F:X,17,0),VLOOKUP(A89,CADASTRE!F:V,4,0))</f>
        <v>76</v>
      </c>
      <c r="P89" s="15" t="str">
        <f t="shared" si="1"/>
        <v>VRAI</v>
      </c>
      <c r="Q89" s="36" t="s">
        <v>133</v>
      </c>
      <c r="R89" s="40" t="str">
        <f>VLOOKUP(A89,CADASTRE!F:AC,3,0)</f>
        <v>Local divers</v>
      </c>
      <c r="S89" s="41" t="str">
        <f>IFERROR(IF(VLOOKUP(A89,CADASTRE!F:R,13,0)="",VLOOKUP(B89,CADASTRE!F:R,13,0),VLOOKUP(A89,CADASTRE!F:R,13,0)),"")</f>
        <v/>
      </c>
      <c r="T89" s="56">
        <v>37572</v>
      </c>
      <c r="V89" s="36" t="s">
        <v>115</v>
      </c>
      <c r="W89" s="43">
        <v>1</v>
      </c>
      <c r="X89" s="36" t="s">
        <v>116</v>
      </c>
      <c r="Y89" s="43" t="s">
        <v>149</v>
      </c>
      <c r="Z89" s="36" t="s">
        <v>150</v>
      </c>
      <c r="AA89" s="43" t="s">
        <v>151</v>
      </c>
      <c r="AB89" s="36" t="s">
        <v>152</v>
      </c>
      <c r="AC89" s="36">
        <v>75102</v>
      </c>
      <c r="AD89" s="44">
        <f>VLOOKUP(D89,CADASTRE!B:E,4,0)</f>
        <v>75102</v>
      </c>
      <c r="AE89" s="20" t="b">
        <f t="shared" si="2"/>
        <v>1</v>
      </c>
      <c r="AF89" s="36" t="s">
        <v>44</v>
      </c>
      <c r="AG89" s="3" t="s">
        <v>120</v>
      </c>
      <c r="AH89" s="3"/>
      <c r="AI89" s="3"/>
    </row>
    <row r="90" spans="1:35" ht="15.75" customHeight="1" x14ac:dyDescent="0.2">
      <c r="A90" s="10">
        <v>1020039657</v>
      </c>
      <c r="B90" s="35" t="s">
        <v>44</v>
      </c>
      <c r="C90" s="10">
        <v>1020039631</v>
      </c>
      <c r="D90" s="36">
        <v>148399</v>
      </c>
      <c r="E90" s="36" t="s">
        <v>37</v>
      </c>
      <c r="F90" s="36" t="s">
        <v>148</v>
      </c>
      <c r="G90" s="10" t="str">
        <f>VLOOKUP(A90,CADASTRE!F:G,2,0)</f>
        <v>132 RUE MONTMARTRE</v>
      </c>
      <c r="H90" s="20" t="b">
        <f t="shared" si="4"/>
        <v>0</v>
      </c>
      <c r="I90" s="37">
        <v>0</v>
      </c>
      <c r="J90" s="10">
        <f>VLOOKUP(A90,CADASTRE!F:L,7,0)</f>
        <v>81</v>
      </c>
      <c r="K90" s="20" t="b">
        <f t="shared" si="0"/>
        <v>0</v>
      </c>
      <c r="L90" s="36">
        <v>3002</v>
      </c>
      <c r="M90" s="10">
        <f>VLOOKUP(A90,CADASTRE!F:O,6,0)</f>
        <v>4001</v>
      </c>
      <c r="N90" s="38">
        <v>59.2</v>
      </c>
      <c r="O90" s="39">
        <f>IF(OR(VLOOKUP(A90,CADASTRE!F:V,4,0)="",VLOOKUP(A90,CADASTRE!F:V,4,0)=0),VLOOKUP(A90,CADASTRE!F:V,16,0)+VLOOKUP(A90,CADASTRE!F:X,17,0),VLOOKUP(A90,CADASTRE!F:V,4,0))</f>
        <v>59</v>
      </c>
      <c r="P90" s="15" t="str">
        <f t="shared" si="1"/>
        <v>VRAI</v>
      </c>
      <c r="Q90" s="36" t="s">
        <v>133</v>
      </c>
      <c r="R90" s="40" t="str">
        <f>VLOOKUP(A90,CADASTRE!F:AC,3,0)</f>
        <v>Local divers</v>
      </c>
      <c r="S90" s="41" t="str">
        <f>IFERROR(IF(VLOOKUP(A90,CADASTRE!F:R,13,0)="",VLOOKUP(B90,CADASTRE!F:R,13,0),VLOOKUP(A90,CADASTRE!F:R,13,0)),"")</f>
        <v/>
      </c>
      <c r="T90" s="56">
        <v>37572</v>
      </c>
      <c r="V90" s="36" t="s">
        <v>115</v>
      </c>
      <c r="W90" s="43">
        <v>1</v>
      </c>
      <c r="X90" s="36" t="s">
        <v>116</v>
      </c>
      <c r="Y90" s="43" t="s">
        <v>149</v>
      </c>
      <c r="Z90" s="36" t="s">
        <v>150</v>
      </c>
      <c r="AA90" s="43" t="s">
        <v>151</v>
      </c>
      <c r="AB90" s="36" t="s">
        <v>152</v>
      </c>
      <c r="AC90" s="36">
        <v>75102</v>
      </c>
      <c r="AD90" s="44">
        <f>VLOOKUP(D90,CADASTRE!B:E,4,0)</f>
        <v>75102</v>
      </c>
      <c r="AE90" s="20" t="b">
        <f t="shared" si="2"/>
        <v>1</v>
      </c>
      <c r="AF90" s="36" t="s">
        <v>44</v>
      </c>
      <c r="AG90" s="3" t="s">
        <v>120</v>
      </c>
      <c r="AH90" s="3"/>
      <c r="AI90" s="3"/>
    </row>
    <row r="91" spans="1:35" ht="15.75" customHeight="1" x14ac:dyDescent="0.2">
      <c r="A91" s="34">
        <v>1020039633</v>
      </c>
      <c r="B91" s="35" t="s">
        <v>44</v>
      </c>
      <c r="C91" s="10">
        <v>1020039631</v>
      </c>
      <c r="D91" s="36">
        <v>148400</v>
      </c>
      <c r="E91" s="36" t="s">
        <v>37</v>
      </c>
      <c r="F91" s="36" t="s">
        <v>148</v>
      </c>
      <c r="G91" s="10" t="str">
        <f>VLOOKUP(A91,CADASTRE!F:G,2,0)</f>
        <v>132 RUE MONTMARTRE</v>
      </c>
      <c r="H91" s="20" t="b">
        <f t="shared" si="4"/>
        <v>0</v>
      </c>
      <c r="I91" s="37">
        <v>0</v>
      </c>
      <c r="J91" s="10">
        <f>VLOOKUP(A91,CADASTRE!F:L,7,0)</f>
        <v>0</v>
      </c>
      <c r="K91" s="20" t="b">
        <f t="shared" si="0"/>
        <v>1</v>
      </c>
      <c r="L91" s="36">
        <v>27</v>
      </c>
      <c r="M91" s="10">
        <f>VLOOKUP(A91,CADASTRE!F:O,6,0)</f>
        <v>2001</v>
      </c>
      <c r="N91" s="38">
        <v>60</v>
      </c>
      <c r="O91" s="39">
        <f>IF(OR(VLOOKUP(A91,CADASTRE!F:V,4,0)="",VLOOKUP(A91,CADASTRE!F:V,4,0)=0),VLOOKUP(A91,CADASTRE!F:V,16,0)+VLOOKUP(A91,CADASTRE!F:X,17,0),VLOOKUP(A91,CADASTRE!F:V,4,0))</f>
        <v>57</v>
      </c>
      <c r="P91" s="15" t="str">
        <f t="shared" si="1"/>
        <v>VRAI</v>
      </c>
      <c r="Q91" s="36" t="s">
        <v>113</v>
      </c>
      <c r="R91" s="40" t="str">
        <f>VLOOKUP(A91,CADASTRE!F:AC,3,0)</f>
        <v>Appartement</v>
      </c>
      <c r="S91" s="41" t="str">
        <f>IFERROR(IF(VLOOKUP(A91,CADASTRE!F:R,13,0)="",VLOOKUP(B91,CADASTRE!F:R,13,0),VLOOKUP(A91,CADASTRE!F:R,13,0)),"")</f>
        <v/>
      </c>
      <c r="T91" s="56">
        <v>37572</v>
      </c>
      <c r="V91" s="36" t="s">
        <v>121</v>
      </c>
      <c r="W91" s="43">
        <v>1</v>
      </c>
      <c r="X91" s="36" t="s">
        <v>116</v>
      </c>
      <c r="Y91" s="43" t="s">
        <v>149</v>
      </c>
      <c r="Z91" s="36" t="s">
        <v>150</v>
      </c>
      <c r="AA91" s="43" t="s">
        <v>151</v>
      </c>
      <c r="AB91" s="36" t="s">
        <v>152</v>
      </c>
      <c r="AC91" s="36">
        <v>75102</v>
      </c>
      <c r="AD91" s="44">
        <f>VLOOKUP(D91,CADASTRE!B:E,4,0)</f>
        <v>75102</v>
      </c>
      <c r="AE91" s="20" t="b">
        <f t="shared" si="2"/>
        <v>1</v>
      </c>
      <c r="AF91" s="36">
        <v>1020039633</v>
      </c>
      <c r="AG91" s="3" t="s">
        <v>120</v>
      </c>
      <c r="AH91" s="3"/>
      <c r="AI91" s="3"/>
    </row>
    <row r="92" spans="1:35" ht="15.75" customHeight="1" x14ac:dyDescent="0.2">
      <c r="A92" s="34">
        <v>1020039637</v>
      </c>
      <c r="B92" s="35" t="s">
        <v>44</v>
      </c>
      <c r="C92" s="10">
        <v>1020039631</v>
      </c>
      <c r="D92" s="36">
        <v>148401</v>
      </c>
      <c r="E92" s="36" t="s">
        <v>37</v>
      </c>
      <c r="F92" s="36" t="s">
        <v>148</v>
      </c>
      <c r="G92" s="10" t="str">
        <f>VLOOKUP(A92,CADASTRE!F:G,2,0)</f>
        <v>132 RUE MONTMARTRE</v>
      </c>
      <c r="H92" s="20" t="b">
        <f t="shared" si="4"/>
        <v>0</v>
      </c>
      <c r="I92" s="37">
        <v>1</v>
      </c>
      <c r="J92" s="10">
        <f>VLOOKUP(A92,CADASTRE!F:L,7,0)</f>
        <v>1</v>
      </c>
      <c r="K92" s="20" t="b">
        <f t="shared" si="0"/>
        <v>1</v>
      </c>
      <c r="L92" s="36">
        <v>4</v>
      </c>
      <c r="M92" s="10">
        <f>VLOOKUP(A92,CADASTRE!F:O,6,0)</f>
        <v>4001</v>
      </c>
      <c r="N92" s="38">
        <v>74</v>
      </c>
      <c r="O92" s="39">
        <f>IF(OR(VLOOKUP(A92,CADASTRE!F:V,4,0)="",VLOOKUP(A92,CADASTRE!F:V,4,0)=0),VLOOKUP(A92,CADASTRE!F:V,16,0)+VLOOKUP(A92,CADASTRE!F:X,17,0),VLOOKUP(A92,CADASTRE!F:V,4,0))</f>
        <v>73</v>
      </c>
      <c r="P92" s="15" t="str">
        <f t="shared" si="1"/>
        <v>VRAI</v>
      </c>
      <c r="Q92" s="36" t="s">
        <v>113</v>
      </c>
      <c r="R92" s="40" t="str">
        <f>VLOOKUP(A92,CADASTRE!F:AC,3,0)</f>
        <v>Appartement</v>
      </c>
      <c r="S92" s="41" t="str">
        <f>IFERROR(IF(VLOOKUP(A92,CADASTRE!F:R,13,0)="",VLOOKUP(B92,CADASTRE!F:R,13,0),VLOOKUP(A92,CADASTRE!F:R,13,0)),"")</f>
        <v/>
      </c>
      <c r="T92" s="56">
        <v>37572</v>
      </c>
      <c r="V92" s="36" t="s">
        <v>115</v>
      </c>
      <c r="W92" s="43">
        <v>1</v>
      </c>
      <c r="X92" s="36" t="s">
        <v>116</v>
      </c>
      <c r="Y92" s="43" t="s">
        <v>149</v>
      </c>
      <c r="Z92" s="36" t="s">
        <v>150</v>
      </c>
      <c r="AA92" s="43" t="s">
        <v>151</v>
      </c>
      <c r="AB92" s="36" t="s">
        <v>152</v>
      </c>
      <c r="AC92" s="36">
        <v>75102</v>
      </c>
      <c r="AD92" s="44">
        <f>VLOOKUP(D92,CADASTRE!B:E,4,0)</f>
        <v>75102</v>
      </c>
      <c r="AE92" s="20" t="b">
        <f t="shared" si="2"/>
        <v>1</v>
      </c>
      <c r="AF92" s="36">
        <v>1020039637</v>
      </c>
      <c r="AG92" s="3" t="s">
        <v>120</v>
      </c>
      <c r="AH92" s="3"/>
      <c r="AI92" s="3"/>
    </row>
    <row r="93" spans="1:35" ht="15.75" customHeight="1" x14ac:dyDescent="0.2">
      <c r="A93" s="34">
        <v>1020039634</v>
      </c>
      <c r="B93" s="35" t="s">
        <v>44</v>
      </c>
      <c r="C93" s="10">
        <v>1020039631</v>
      </c>
      <c r="D93" s="36">
        <v>148402</v>
      </c>
      <c r="E93" s="36" t="s">
        <v>37</v>
      </c>
      <c r="F93" s="36" t="s">
        <v>148</v>
      </c>
      <c r="G93" s="10" t="str">
        <f>VLOOKUP(A93,CADASTRE!F:G,2,0)</f>
        <v>132 RUE MONTMARTRE</v>
      </c>
      <c r="H93" s="20" t="b">
        <f t="shared" si="4"/>
        <v>0</v>
      </c>
      <c r="I93" s="37">
        <v>1</v>
      </c>
      <c r="J93" s="10">
        <f>VLOOKUP(A93,CADASTRE!F:L,7,0)</f>
        <v>1</v>
      </c>
      <c r="K93" s="20" t="b">
        <f t="shared" si="0"/>
        <v>1</v>
      </c>
      <c r="L93" s="36">
        <v>1</v>
      </c>
      <c r="M93" s="10">
        <f>VLOOKUP(A93,CADASTRE!F:O,6,0)</f>
        <v>1001</v>
      </c>
      <c r="N93" s="38">
        <v>82.2</v>
      </c>
      <c r="O93" s="39">
        <f>IF(OR(VLOOKUP(A93,CADASTRE!F:V,4,0)="",VLOOKUP(A93,CADASTRE!F:V,4,0)=0),VLOOKUP(A93,CADASTRE!F:V,16,0)+VLOOKUP(A93,CADASTRE!F:X,17,0),VLOOKUP(A93,CADASTRE!F:V,4,0))</f>
        <v>81</v>
      </c>
      <c r="P93" s="15" t="str">
        <f t="shared" si="1"/>
        <v>VRAI</v>
      </c>
      <c r="Q93" s="36" t="s">
        <v>113</v>
      </c>
      <c r="R93" s="40" t="str">
        <f>VLOOKUP(A93,CADASTRE!F:AC,3,0)</f>
        <v>Appartement</v>
      </c>
      <c r="S93" s="41" t="str">
        <f>IFERROR(IF(VLOOKUP(A93,CADASTRE!F:R,13,0)="",VLOOKUP(B93,CADASTRE!F:R,13,0),VLOOKUP(A93,CADASTRE!F:R,13,0)),"")</f>
        <v/>
      </c>
      <c r="T93" s="56">
        <v>37572</v>
      </c>
      <c r="V93" s="36" t="s">
        <v>115</v>
      </c>
      <c r="W93" s="43">
        <v>1</v>
      </c>
      <c r="X93" s="36" t="s">
        <v>116</v>
      </c>
      <c r="Y93" s="43" t="s">
        <v>149</v>
      </c>
      <c r="Z93" s="36" t="s">
        <v>150</v>
      </c>
      <c r="AA93" s="43" t="s">
        <v>151</v>
      </c>
      <c r="AB93" s="36" t="s">
        <v>152</v>
      </c>
      <c r="AC93" s="36">
        <v>75102</v>
      </c>
      <c r="AD93" s="44">
        <f>VLOOKUP(D93,CADASTRE!B:E,4,0)</f>
        <v>75102</v>
      </c>
      <c r="AE93" s="20" t="b">
        <f t="shared" si="2"/>
        <v>1</v>
      </c>
      <c r="AF93" s="36">
        <v>1020039634</v>
      </c>
      <c r="AG93" s="3" t="s">
        <v>120</v>
      </c>
      <c r="AH93" s="3"/>
      <c r="AI93" s="3"/>
    </row>
    <row r="94" spans="1:35" ht="15.75" customHeight="1" x14ac:dyDescent="0.2">
      <c r="A94" s="34">
        <v>1020039636</v>
      </c>
      <c r="B94" s="35" t="s">
        <v>44</v>
      </c>
      <c r="C94" s="10">
        <v>1020039631</v>
      </c>
      <c r="D94" s="36">
        <v>148403</v>
      </c>
      <c r="E94" s="36" t="s">
        <v>37</v>
      </c>
      <c r="F94" s="36" t="s">
        <v>148</v>
      </c>
      <c r="G94" s="10" t="str">
        <f>VLOOKUP(A94,CADASTRE!F:G,2,0)</f>
        <v>132 RUE MONTMARTRE</v>
      </c>
      <c r="H94" s="20" t="b">
        <f t="shared" si="4"/>
        <v>0</v>
      </c>
      <c r="I94" s="37">
        <v>1</v>
      </c>
      <c r="J94" s="10">
        <f>VLOOKUP(A94,CADASTRE!F:L,7,0)</f>
        <v>1</v>
      </c>
      <c r="K94" s="20" t="b">
        <f t="shared" si="0"/>
        <v>1</v>
      </c>
      <c r="L94" s="36">
        <v>3</v>
      </c>
      <c r="M94" s="10">
        <f>VLOOKUP(A94,CADASTRE!F:O,6,0)</f>
        <v>3001</v>
      </c>
      <c r="N94" s="38">
        <v>29</v>
      </c>
      <c r="O94" s="39">
        <f>IF(OR(VLOOKUP(A94,CADASTRE!F:V,4,0)="",VLOOKUP(A94,CADASTRE!F:V,4,0)=0),VLOOKUP(A94,CADASTRE!F:V,16,0)+VLOOKUP(A94,CADASTRE!F:X,17,0),VLOOKUP(A94,CADASTRE!F:V,4,0))</f>
        <v>31</v>
      </c>
      <c r="P94" s="15" t="str">
        <f t="shared" si="1"/>
        <v>VRAI</v>
      </c>
      <c r="Q94" s="36" t="s">
        <v>113</v>
      </c>
      <c r="R94" s="40" t="str">
        <f>VLOOKUP(A94,CADASTRE!F:AC,3,0)</f>
        <v>Appartement</v>
      </c>
      <c r="S94" s="41" t="str">
        <f>IFERROR(IF(VLOOKUP(A94,CADASTRE!F:R,13,0)="",VLOOKUP(B94,CADASTRE!F:R,13,0),VLOOKUP(A94,CADASTRE!F:R,13,0)),"")</f>
        <v/>
      </c>
      <c r="T94" s="56">
        <v>37572</v>
      </c>
      <c r="V94" s="36" t="s">
        <v>115</v>
      </c>
      <c r="W94" s="43">
        <v>1</v>
      </c>
      <c r="X94" s="36" t="s">
        <v>116</v>
      </c>
      <c r="Y94" s="43" t="s">
        <v>149</v>
      </c>
      <c r="Z94" s="36" t="s">
        <v>150</v>
      </c>
      <c r="AA94" s="43" t="s">
        <v>151</v>
      </c>
      <c r="AB94" s="36" t="s">
        <v>152</v>
      </c>
      <c r="AC94" s="36">
        <v>75102</v>
      </c>
      <c r="AD94" s="44">
        <f>VLOOKUP(D94,CADASTRE!B:E,4,0)</f>
        <v>75102</v>
      </c>
      <c r="AE94" s="20" t="b">
        <f t="shared" si="2"/>
        <v>1</v>
      </c>
      <c r="AF94" s="36">
        <v>1020039636</v>
      </c>
      <c r="AG94" s="3" t="s">
        <v>120</v>
      </c>
      <c r="AH94" s="3"/>
      <c r="AI94" s="3"/>
    </row>
    <row r="95" spans="1:35" ht="15.75" customHeight="1" x14ac:dyDescent="0.2">
      <c r="A95" s="10">
        <v>1020039635</v>
      </c>
      <c r="B95" s="35" t="s">
        <v>44</v>
      </c>
      <c r="C95" s="10">
        <v>1020039631</v>
      </c>
      <c r="D95" s="36">
        <v>148404</v>
      </c>
      <c r="E95" s="36" t="s">
        <v>37</v>
      </c>
      <c r="F95" s="36" t="s">
        <v>148</v>
      </c>
      <c r="G95" s="10" t="str">
        <f>VLOOKUP(A95,CADASTRE!F:G,2,0)</f>
        <v>132 RUE MONTMARTRE</v>
      </c>
      <c r="H95" s="20" t="b">
        <f t="shared" si="4"/>
        <v>0</v>
      </c>
      <c r="I95" s="37">
        <v>1</v>
      </c>
      <c r="J95" s="10">
        <f>VLOOKUP(A95,CADASTRE!F:L,7,0)</f>
        <v>1</v>
      </c>
      <c r="K95" s="20" t="b">
        <f t="shared" si="0"/>
        <v>1</v>
      </c>
      <c r="L95" s="36">
        <v>2</v>
      </c>
      <c r="M95" s="10">
        <f>VLOOKUP(A95,CADASTRE!F:O,6,0)</f>
        <v>2001</v>
      </c>
      <c r="N95" s="38">
        <v>55.4</v>
      </c>
      <c r="O95" s="39">
        <f>IF(OR(VLOOKUP(A95,CADASTRE!F:V,4,0)="",VLOOKUP(A95,CADASTRE!F:V,4,0)=0),VLOOKUP(A95,CADASTRE!F:V,16,0)+VLOOKUP(A95,CADASTRE!F:X,17,0),VLOOKUP(A95,CADASTRE!F:V,4,0))</f>
        <v>54</v>
      </c>
      <c r="P95" s="15" t="str">
        <f t="shared" si="1"/>
        <v>VRAI</v>
      </c>
      <c r="Q95" s="36" t="s">
        <v>123</v>
      </c>
      <c r="R95" s="40" t="str">
        <f>VLOOKUP(A95,CADASTRE!F:AC,3,0)</f>
        <v>Local divers</v>
      </c>
      <c r="S95" s="41" t="str">
        <f>IFERROR(IF(VLOOKUP(A95,CADASTRE!F:R,13,0)="",VLOOKUP(B95,CADASTRE!F:R,13,0),VLOOKUP(A95,CADASTRE!F:R,13,0)),"")</f>
        <v/>
      </c>
      <c r="T95" s="56">
        <v>37572</v>
      </c>
      <c r="V95" s="36" t="s">
        <v>115</v>
      </c>
      <c r="W95" s="43">
        <v>1</v>
      </c>
      <c r="X95" s="36" t="s">
        <v>116</v>
      </c>
      <c r="Y95" s="43" t="s">
        <v>149</v>
      </c>
      <c r="Z95" s="36" t="s">
        <v>150</v>
      </c>
      <c r="AA95" s="43" t="s">
        <v>151</v>
      </c>
      <c r="AB95" s="36" t="s">
        <v>152</v>
      </c>
      <c r="AC95" s="36">
        <v>75102</v>
      </c>
      <c r="AD95" s="44">
        <f>VLOOKUP(D95,CADASTRE!B:E,4,0)</f>
        <v>75102</v>
      </c>
      <c r="AE95" s="20" t="b">
        <f t="shared" si="2"/>
        <v>1</v>
      </c>
      <c r="AF95" s="36" t="s">
        <v>44</v>
      </c>
      <c r="AG95" s="3" t="s">
        <v>120</v>
      </c>
      <c r="AH95" s="3"/>
      <c r="AI95" s="3"/>
    </row>
    <row r="96" spans="1:35" ht="15.75" customHeight="1" x14ac:dyDescent="0.2">
      <c r="A96" s="34">
        <v>1020039641</v>
      </c>
      <c r="B96" s="35" t="s">
        <v>44</v>
      </c>
      <c r="C96" s="10">
        <v>1020039631</v>
      </c>
      <c r="D96" s="36">
        <v>148405</v>
      </c>
      <c r="E96" s="36" t="s">
        <v>37</v>
      </c>
      <c r="F96" s="36" t="s">
        <v>148</v>
      </c>
      <c r="G96" s="10" t="str">
        <f>VLOOKUP(A96,CADASTRE!F:G,2,0)</f>
        <v>132 RUE MONTMARTRE</v>
      </c>
      <c r="H96" s="20" t="b">
        <f t="shared" si="4"/>
        <v>0</v>
      </c>
      <c r="I96" s="37">
        <v>2</v>
      </c>
      <c r="J96" s="10">
        <f>VLOOKUP(A96,CADASTRE!F:L,7,0)</f>
        <v>2</v>
      </c>
      <c r="K96" s="20" t="b">
        <f t="shared" si="0"/>
        <v>1</v>
      </c>
      <c r="L96" s="36">
        <v>8</v>
      </c>
      <c r="M96" s="10">
        <f>VLOOKUP(A96,CADASTRE!F:O,6,0)</f>
        <v>4001</v>
      </c>
      <c r="N96" s="38">
        <v>75.7</v>
      </c>
      <c r="O96" s="39">
        <f>IF(OR(VLOOKUP(A96,CADASTRE!F:V,4,0)="",VLOOKUP(A96,CADASTRE!F:V,4,0)=0),VLOOKUP(A96,CADASTRE!F:V,16,0)+VLOOKUP(A96,CADASTRE!F:X,17,0),VLOOKUP(A96,CADASTRE!F:V,4,0))</f>
        <v>74</v>
      </c>
      <c r="P96" s="15" t="str">
        <f t="shared" si="1"/>
        <v>VRAI</v>
      </c>
      <c r="Q96" s="36" t="s">
        <v>113</v>
      </c>
      <c r="R96" s="40" t="str">
        <f>VLOOKUP(A96,CADASTRE!F:AC,3,0)</f>
        <v>Appartement</v>
      </c>
      <c r="S96" s="41" t="str">
        <f>IFERROR(IF(VLOOKUP(A96,CADASTRE!F:R,13,0)="",VLOOKUP(B96,CADASTRE!F:R,13,0),VLOOKUP(A96,CADASTRE!F:R,13,0)),"")</f>
        <v/>
      </c>
      <c r="T96" s="56">
        <v>37572</v>
      </c>
      <c r="V96" s="36" t="s">
        <v>115</v>
      </c>
      <c r="W96" s="43">
        <v>1</v>
      </c>
      <c r="X96" s="36" t="s">
        <v>116</v>
      </c>
      <c r="Y96" s="43" t="s">
        <v>149</v>
      </c>
      <c r="Z96" s="36" t="s">
        <v>150</v>
      </c>
      <c r="AA96" s="43" t="s">
        <v>151</v>
      </c>
      <c r="AB96" s="36" t="s">
        <v>152</v>
      </c>
      <c r="AC96" s="36">
        <v>75102</v>
      </c>
      <c r="AD96" s="44">
        <f>VLOOKUP(D96,CADASTRE!B:E,4,0)</f>
        <v>75102</v>
      </c>
      <c r="AE96" s="20" t="b">
        <f t="shared" si="2"/>
        <v>1</v>
      </c>
      <c r="AF96" s="36">
        <v>1020039641</v>
      </c>
      <c r="AG96" s="3" t="s">
        <v>120</v>
      </c>
      <c r="AH96" s="3"/>
      <c r="AI96" s="3"/>
    </row>
    <row r="97" spans="1:35" ht="15.75" customHeight="1" x14ac:dyDescent="0.2">
      <c r="A97" s="34">
        <v>1020039638</v>
      </c>
      <c r="B97" s="35" t="s">
        <v>44</v>
      </c>
      <c r="C97" s="10">
        <v>1020039631</v>
      </c>
      <c r="D97" s="36">
        <v>148406</v>
      </c>
      <c r="E97" s="36" t="s">
        <v>37</v>
      </c>
      <c r="F97" s="36" t="s">
        <v>148</v>
      </c>
      <c r="G97" s="10" t="str">
        <f>VLOOKUP(A97,CADASTRE!F:G,2,0)</f>
        <v>132 RUE MONTMARTRE</v>
      </c>
      <c r="H97" s="20" t="b">
        <f t="shared" si="4"/>
        <v>0</v>
      </c>
      <c r="I97" s="37">
        <v>2</v>
      </c>
      <c r="J97" s="10">
        <f>VLOOKUP(A97,CADASTRE!F:L,7,0)</f>
        <v>2</v>
      </c>
      <c r="K97" s="20" t="b">
        <f t="shared" si="0"/>
        <v>1</v>
      </c>
      <c r="L97" s="36">
        <v>5</v>
      </c>
      <c r="M97" s="10">
        <f>VLOOKUP(A97,CADASTRE!F:O,6,0)</f>
        <v>1001</v>
      </c>
      <c r="N97" s="38">
        <v>80.7</v>
      </c>
      <c r="O97" s="39">
        <f>IF(OR(VLOOKUP(A97,CADASTRE!F:V,4,0)="",VLOOKUP(A97,CADASTRE!F:V,4,0)=0),VLOOKUP(A97,CADASTRE!F:V,16,0)+VLOOKUP(A97,CADASTRE!F:X,17,0),VLOOKUP(A97,CADASTRE!F:V,4,0))</f>
        <v>81</v>
      </c>
      <c r="P97" s="15" t="str">
        <f t="shared" si="1"/>
        <v>VRAI</v>
      </c>
      <c r="Q97" s="36" t="s">
        <v>113</v>
      </c>
      <c r="R97" s="40" t="str">
        <f>VLOOKUP(A97,CADASTRE!F:AC,3,0)</f>
        <v>Appartement</v>
      </c>
      <c r="S97" s="41" t="str">
        <f>IFERROR(IF(VLOOKUP(A97,CADASTRE!F:R,13,0)="",VLOOKUP(B97,CADASTRE!F:R,13,0),VLOOKUP(A97,CADASTRE!F:R,13,0)),"")</f>
        <v/>
      </c>
      <c r="T97" s="56">
        <v>37572</v>
      </c>
      <c r="V97" s="36" t="s">
        <v>115</v>
      </c>
      <c r="W97" s="43">
        <v>1</v>
      </c>
      <c r="X97" s="36" t="s">
        <v>116</v>
      </c>
      <c r="Y97" s="43" t="s">
        <v>149</v>
      </c>
      <c r="Z97" s="36" t="s">
        <v>150</v>
      </c>
      <c r="AA97" s="43" t="s">
        <v>151</v>
      </c>
      <c r="AB97" s="36" t="s">
        <v>152</v>
      </c>
      <c r="AC97" s="36">
        <v>75102</v>
      </c>
      <c r="AD97" s="44">
        <f>VLOOKUP(D97,CADASTRE!B:E,4,0)</f>
        <v>75102</v>
      </c>
      <c r="AE97" s="20" t="b">
        <f t="shared" si="2"/>
        <v>1</v>
      </c>
      <c r="AF97" s="36">
        <v>1020039638</v>
      </c>
      <c r="AG97" s="3" t="s">
        <v>120</v>
      </c>
      <c r="AH97" s="3"/>
      <c r="AI97" s="3"/>
    </row>
    <row r="98" spans="1:35" ht="15.75" customHeight="1" x14ac:dyDescent="0.2">
      <c r="A98" s="34">
        <v>1020039640</v>
      </c>
      <c r="B98" s="35" t="s">
        <v>44</v>
      </c>
      <c r="C98" s="10">
        <v>1020039631</v>
      </c>
      <c r="D98" s="36">
        <v>148407</v>
      </c>
      <c r="E98" s="36" t="s">
        <v>37</v>
      </c>
      <c r="F98" s="36" t="s">
        <v>148</v>
      </c>
      <c r="G98" s="10" t="str">
        <f>VLOOKUP(A98,CADASTRE!F:G,2,0)</f>
        <v>132 RUE MONTMARTRE</v>
      </c>
      <c r="H98" s="20" t="b">
        <f t="shared" si="4"/>
        <v>0</v>
      </c>
      <c r="I98" s="37">
        <v>2</v>
      </c>
      <c r="J98" s="10">
        <f>VLOOKUP(A98,CADASTRE!F:L,7,0)</f>
        <v>2</v>
      </c>
      <c r="K98" s="20" t="b">
        <f t="shared" si="0"/>
        <v>1</v>
      </c>
      <c r="L98" s="36">
        <v>7</v>
      </c>
      <c r="M98" s="10">
        <f>VLOOKUP(A98,CADASTRE!F:O,6,0)</f>
        <v>3001</v>
      </c>
      <c r="N98" s="38">
        <v>31</v>
      </c>
      <c r="O98" s="39">
        <f>IF(OR(VLOOKUP(A98,CADASTRE!F:V,4,0)="",VLOOKUP(A98,CADASTRE!F:V,4,0)=0),VLOOKUP(A98,CADASTRE!F:V,16,0)+VLOOKUP(A98,CADASTRE!F:X,17,0),VLOOKUP(A98,CADASTRE!F:V,4,0))</f>
        <v>32</v>
      </c>
      <c r="P98" s="15" t="str">
        <f t="shared" si="1"/>
        <v>VRAI</v>
      </c>
      <c r="Q98" s="36" t="s">
        <v>113</v>
      </c>
      <c r="R98" s="40" t="str">
        <f>VLOOKUP(A98,CADASTRE!F:AC,3,0)</f>
        <v>Appartement</v>
      </c>
      <c r="S98" s="41" t="str">
        <f>IFERROR(IF(VLOOKUP(A98,CADASTRE!F:R,13,0)="",VLOOKUP(B98,CADASTRE!F:R,13,0),VLOOKUP(A98,CADASTRE!F:R,13,0)),"")</f>
        <v/>
      </c>
      <c r="T98" s="56">
        <v>37572</v>
      </c>
      <c r="V98" s="36" t="s">
        <v>115</v>
      </c>
      <c r="W98" s="43">
        <v>1</v>
      </c>
      <c r="X98" s="36" t="s">
        <v>116</v>
      </c>
      <c r="Y98" s="43" t="s">
        <v>149</v>
      </c>
      <c r="Z98" s="36" t="s">
        <v>150</v>
      </c>
      <c r="AA98" s="43" t="s">
        <v>151</v>
      </c>
      <c r="AB98" s="36" t="s">
        <v>152</v>
      </c>
      <c r="AC98" s="36">
        <v>75102</v>
      </c>
      <c r="AD98" s="44">
        <f>VLOOKUP(D98,CADASTRE!B:E,4,0)</f>
        <v>75102</v>
      </c>
      <c r="AE98" s="20" t="b">
        <f t="shared" si="2"/>
        <v>1</v>
      </c>
      <c r="AF98" s="36">
        <v>1020039640</v>
      </c>
      <c r="AG98" s="3" t="s">
        <v>120</v>
      </c>
      <c r="AH98" s="3"/>
      <c r="AI98" s="3"/>
    </row>
    <row r="99" spans="1:35" ht="15.75" customHeight="1" x14ac:dyDescent="0.2">
      <c r="A99" s="34">
        <v>1020039639</v>
      </c>
      <c r="B99" s="35" t="s">
        <v>44</v>
      </c>
      <c r="C99" s="10">
        <v>1020039631</v>
      </c>
      <c r="D99" s="36">
        <v>148408</v>
      </c>
      <c r="E99" s="36" t="s">
        <v>37</v>
      </c>
      <c r="F99" s="36" t="s">
        <v>148</v>
      </c>
      <c r="G99" s="10" t="str">
        <f>VLOOKUP(A99,CADASTRE!F:G,2,0)</f>
        <v>132 RUE MONTMARTRE</v>
      </c>
      <c r="H99" s="20" t="b">
        <f t="shared" si="4"/>
        <v>0</v>
      </c>
      <c r="I99" s="37">
        <v>2</v>
      </c>
      <c r="J99" s="10">
        <f>VLOOKUP(A99,CADASTRE!F:L,7,0)</f>
        <v>2</v>
      </c>
      <c r="K99" s="20" t="b">
        <f t="shared" si="0"/>
        <v>1</v>
      </c>
      <c r="L99" s="36">
        <v>6</v>
      </c>
      <c r="M99" s="10">
        <f>VLOOKUP(A99,CADASTRE!F:O,6,0)</f>
        <v>2001</v>
      </c>
      <c r="N99" s="38">
        <v>58</v>
      </c>
      <c r="O99" s="39">
        <f>IF(OR(VLOOKUP(A99,CADASTRE!F:V,4,0)="",VLOOKUP(A99,CADASTRE!F:V,4,0)=0),VLOOKUP(A99,CADASTRE!F:V,16,0)+VLOOKUP(A99,CADASTRE!F:X,17,0),VLOOKUP(A99,CADASTRE!F:V,4,0))</f>
        <v>59</v>
      </c>
      <c r="P99" s="15" t="str">
        <f t="shared" si="1"/>
        <v>VRAI</v>
      </c>
      <c r="Q99" s="36" t="s">
        <v>113</v>
      </c>
      <c r="R99" s="40" t="str">
        <f>VLOOKUP(A99,CADASTRE!F:AC,3,0)</f>
        <v>Appartement</v>
      </c>
      <c r="S99" s="41" t="str">
        <f>IFERROR(IF(VLOOKUP(A99,CADASTRE!F:R,13,0)="",VLOOKUP(B99,CADASTRE!F:R,13,0),VLOOKUP(A99,CADASTRE!F:R,13,0)),"")</f>
        <v/>
      </c>
      <c r="T99" s="56">
        <v>37572</v>
      </c>
      <c r="V99" s="36" t="s">
        <v>115</v>
      </c>
      <c r="W99" s="43">
        <v>1</v>
      </c>
      <c r="X99" s="36" t="s">
        <v>116</v>
      </c>
      <c r="Y99" s="43" t="s">
        <v>149</v>
      </c>
      <c r="Z99" s="36" t="s">
        <v>150</v>
      </c>
      <c r="AA99" s="43" t="s">
        <v>151</v>
      </c>
      <c r="AB99" s="36" t="s">
        <v>152</v>
      </c>
      <c r="AC99" s="36">
        <v>75102</v>
      </c>
      <c r="AD99" s="44">
        <f>VLOOKUP(D99,CADASTRE!B:E,4,0)</f>
        <v>75102</v>
      </c>
      <c r="AE99" s="20" t="b">
        <f t="shared" si="2"/>
        <v>1</v>
      </c>
      <c r="AF99" s="36">
        <v>1020039639</v>
      </c>
      <c r="AG99" s="3" t="s">
        <v>120</v>
      </c>
      <c r="AH99" s="3"/>
      <c r="AI99" s="3"/>
    </row>
    <row r="100" spans="1:35" ht="15.75" customHeight="1" x14ac:dyDescent="0.2">
      <c r="A100" s="34">
        <v>1020039643</v>
      </c>
      <c r="B100" s="35" t="s">
        <v>44</v>
      </c>
      <c r="C100" s="10">
        <v>1020039631</v>
      </c>
      <c r="D100" s="36">
        <v>148409</v>
      </c>
      <c r="E100" s="36" t="s">
        <v>37</v>
      </c>
      <c r="F100" s="36" t="s">
        <v>148</v>
      </c>
      <c r="G100" s="10" t="str">
        <f>VLOOKUP(A100,CADASTRE!F:G,2,0)</f>
        <v>132 RUE MONTMARTRE</v>
      </c>
      <c r="H100" s="20" t="b">
        <f t="shared" si="4"/>
        <v>0</v>
      </c>
      <c r="I100" s="37">
        <v>3</v>
      </c>
      <c r="J100" s="10">
        <f>VLOOKUP(A100,CADASTRE!F:L,7,0)</f>
        <v>3</v>
      </c>
      <c r="K100" s="20" t="b">
        <f t="shared" si="0"/>
        <v>1</v>
      </c>
      <c r="L100" s="36">
        <v>13</v>
      </c>
      <c r="M100" s="10">
        <f>VLOOKUP(A100,CADASTRE!F:O,6,0)</f>
        <v>2001</v>
      </c>
      <c r="N100" s="38">
        <v>74.2</v>
      </c>
      <c r="O100" s="39">
        <f>IF(OR(VLOOKUP(A100,CADASTRE!F:V,4,0)="",VLOOKUP(A100,CADASTRE!F:V,4,0)=0),VLOOKUP(A100,CADASTRE!F:V,16,0)+VLOOKUP(A100,CADASTRE!F:X,17,0),VLOOKUP(A100,CADASTRE!F:V,4,0))</f>
        <v>74</v>
      </c>
      <c r="P100" s="15" t="str">
        <f t="shared" si="1"/>
        <v>VRAI</v>
      </c>
      <c r="Q100" s="36" t="s">
        <v>113</v>
      </c>
      <c r="R100" s="40" t="str">
        <f>VLOOKUP(A100,CADASTRE!F:AC,3,0)</f>
        <v>Appartement</v>
      </c>
      <c r="S100" s="41" t="str">
        <f>IFERROR(IF(VLOOKUP(A100,CADASTRE!F:R,13,0)="",VLOOKUP(B100,CADASTRE!F:R,13,0),VLOOKUP(A100,CADASTRE!F:R,13,0)),"")</f>
        <v/>
      </c>
      <c r="T100" s="56">
        <v>37572</v>
      </c>
      <c r="V100" s="36" t="s">
        <v>115</v>
      </c>
      <c r="W100" s="43">
        <v>1</v>
      </c>
      <c r="X100" s="36" t="s">
        <v>116</v>
      </c>
      <c r="Y100" s="43" t="s">
        <v>149</v>
      </c>
      <c r="Z100" s="36" t="s">
        <v>150</v>
      </c>
      <c r="AA100" s="43" t="s">
        <v>151</v>
      </c>
      <c r="AB100" s="36" t="s">
        <v>152</v>
      </c>
      <c r="AC100" s="36">
        <v>75102</v>
      </c>
      <c r="AD100" s="44">
        <f>VLOOKUP(D100,CADASTRE!B:E,4,0)</f>
        <v>75102</v>
      </c>
      <c r="AE100" s="20" t="b">
        <f t="shared" si="2"/>
        <v>1</v>
      </c>
      <c r="AF100" s="36">
        <v>1020039643</v>
      </c>
      <c r="AG100" s="3" t="s">
        <v>120</v>
      </c>
      <c r="AH100" s="3"/>
      <c r="AI100" s="3"/>
    </row>
    <row r="101" spans="1:35" ht="15.75" customHeight="1" x14ac:dyDescent="0.2">
      <c r="A101" s="34">
        <v>1020039646</v>
      </c>
      <c r="B101" s="35" t="s">
        <v>44</v>
      </c>
      <c r="C101" s="10">
        <v>1020039631</v>
      </c>
      <c r="D101" s="36">
        <v>148410</v>
      </c>
      <c r="E101" s="36" t="s">
        <v>37</v>
      </c>
      <c r="F101" s="36" t="s">
        <v>148</v>
      </c>
      <c r="G101" s="10" t="str">
        <f>VLOOKUP(A101,CADASTRE!F:G,2,0)</f>
        <v>132 RUE MONTMARTRE</v>
      </c>
      <c r="H101" s="20" t="b">
        <f t="shared" si="4"/>
        <v>0</v>
      </c>
      <c r="I101" s="37">
        <v>3</v>
      </c>
      <c r="J101" s="10">
        <f>VLOOKUP(A101,CADASTRE!F:L,7,0)</f>
        <v>3</v>
      </c>
      <c r="K101" s="20" t="b">
        <f t="shared" si="0"/>
        <v>1</v>
      </c>
      <c r="L101" s="36">
        <v>10</v>
      </c>
      <c r="M101" s="10">
        <f>VLOOKUP(A101,CADASTRE!F:O,6,0)</f>
        <v>5001</v>
      </c>
      <c r="N101" s="38">
        <v>72.3</v>
      </c>
      <c r="O101" s="39">
        <f>IF(OR(VLOOKUP(A101,CADASTRE!F:V,4,0)="",VLOOKUP(A101,CADASTRE!F:V,4,0)=0),VLOOKUP(A101,CADASTRE!F:V,16,0)+VLOOKUP(A101,CADASTRE!F:X,17,0),VLOOKUP(A101,CADASTRE!F:V,4,0))</f>
        <v>73</v>
      </c>
      <c r="P101" s="15" t="str">
        <f t="shared" si="1"/>
        <v>VRAI</v>
      </c>
      <c r="Q101" s="36" t="s">
        <v>113</v>
      </c>
      <c r="R101" s="40" t="str">
        <f>VLOOKUP(A101,CADASTRE!F:AC,3,0)</f>
        <v>Appartement</v>
      </c>
      <c r="S101" s="41" t="str">
        <f>IFERROR(IF(VLOOKUP(A101,CADASTRE!F:R,13,0)="",VLOOKUP(B101,CADASTRE!F:R,13,0),VLOOKUP(A101,CADASTRE!F:R,13,0)),"")</f>
        <v/>
      </c>
      <c r="T101" s="56">
        <v>37572</v>
      </c>
      <c r="V101" s="36" t="s">
        <v>115</v>
      </c>
      <c r="W101" s="43">
        <v>1</v>
      </c>
      <c r="X101" s="36" t="s">
        <v>116</v>
      </c>
      <c r="Y101" s="43" t="s">
        <v>149</v>
      </c>
      <c r="Z101" s="36" t="s">
        <v>150</v>
      </c>
      <c r="AA101" s="43" t="s">
        <v>151</v>
      </c>
      <c r="AB101" s="36" t="s">
        <v>152</v>
      </c>
      <c r="AC101" s="36">
        <v>75102</v>
      </c>
      <c r="AD101" s="44">
        <f>VLOOKUP(D101,CADASTRE!B:E,4,0)</f>
        <v>75102</v>
      </c>
      <c r="AE101" s="20" t="b">
        <f t="shared" si="2"/>
        <v>1</v>
      </c>
      <c r="AF101" s="36">
        <v>1020039646</v>
      </c>
      <c r="AG101" s="3" t="s">
        <v>120</v>
      </c>
      <c r="AH101" s="3"/>
      <c r="AI101" s="3"/>
    </row>
    <row r="102" spans="1:35" ht="15.75" customHeight="1" x14ac:dyDescent="0.2">
      <c r="A102" s="34">
        <v>1020039645</v>
      </c>
      <c r="B102" s="35" t="s">
        <v>44</v>
      </c>
      <c r="C102" s="10">
        <v>1020039631</v>
      </c>
      <c r="D102" s="36">
        <v>148411</v>
      </c>
      <c r="E102" s="36" t="s">
        <v>37</v>
      </c>
      <c r="F102" s="36" t="s">
        <v>148</v>
      </c>
      <c r="G102" s="10" t="str">
        <f>VLOOKUP(A102,CADASTRE!F:G,2,0)</f>
        <v>132 RUE MONTMARTRE</v>
      </c>
      <c r="H102" s="20" t="b">
        <f t="shared" si="4"/>
        <v>0</v>
      </c>
      <c r="I102" s="37">
        <v>3</v>
      </c>
      <c r="J102" s="10">
        <f>VLOOKUP(A102,CADASTRE!F:L,7,0)</f>
        <v>3</v>
      </c>
      <c r="K102" s="20" t="b">
        <f t="shared" si="0"/>
        <v>1</v>
      </c>
      <c r="L102" s="36">
        <v>12</v>
      </c>
      <c r="M102" s="10">
        <f>VLOOKUP(A102,CADASTRE!F:O,6,0)</f>
        <v>4001</v>
      </c>
      <c r="N102" s="38">
        <v>31</v>
      </c>
      <c r="O102" s="39">
        <f>IF(OR(VLOOKUP(A102,CADASTRE!F:V,4,0)="",VLOOKUP(A102,CADASTRE!F:V,4,0)=0),VLOOKUP(A102,CADASTRE!F:V,16,0)+VLOOKUP(A102,CADASTRE!F:X,17,0),VLOOKUP(A102,CADASTRE!F:V,4,0))</f>
        <v>31</v>
      </c>
      <c r="P102" s="15" t="str">
        <f t="shared" si="1"/>
        <v>VRAI</v>
      </c>
      <c r="Q102" s="36" t="s">
        <v>113</v>
      </c>
      <c r="R102" s="40" t="str">
        <f>VLOOKUP(A102,CADASTRE!F:AC,3,0)</f>
        <v>Appartement</v>
      </c>
      <c r="S102" s="41" t="str">
        <f>IFERROR(IF(VLOOKUP(A102,CADASTRE!F:R,13,0)="",VLOOKUP(B102,CADASTRE!F:R,13,0),VLOOKUP(A102,CADASTRE!F:R,13,0)),"")</f>
        <v/>
      </c>
      <c r="T102" s="56">
        <v>37572</v>
      </c>
      <c r="V102" s="36" t="s">
        <v>115</v>
      </c>
      <c r="W102" s="43">
        <v>1</v>
      </c>
      <c r="X102" s="36" t="s">
        <v>116</v>
      </c>
      <c r="Y102" s="43" t="s">
        <v>149</v>
      </c>
      <c r="Z102" s="36" t="s">
        <v>150</v>
      </c>
      <c r="AA102" s="43" t="s">
        <v>151</v>
      </c>
      <c r="AB102" s="36" t="s">
        <v>152</v>
      </c>
      <c r="AC102" s="36">
        <v>75102</v>
      </c>
      <c r="AD102" s="44">
        <f>VLOOKUP(D102,CADASTRE!B:E,4,0)</f>
        <v>75102</v>
      </c>
      <c r="AE102" s="20" t="b">
        <f t="shared" si="2"/>
        <v>1</v>
      </c>
      <c r="AF102" s="36">
        <v>1020039645</v>
      </c>
      <c r="AG102" s="3" t="s">
        <v>120</v>
      </c>
      <c r="AH102" s="3"/>
      <c r="AI102" s="3"/>
    </row>
    <row r="103" spans="1:35" ht="15.75" customHeight="1" x14ac:dyDescent="0.2">
      <c r="A103" s="34">
        <v>1020039701</v>
      </c>
      <c r="B103" s="35" t="s">
        <v>44</v>
      </c>
      <c r="C103" s="10">
        <v>1020039631</v>
      </c>
      <c r="D103" s="36">
        <v>148412</v>
      </c>
      <c r="E103" s="36" t="s">
        <v>37</v>
      </c>
      <c r="F103" s="36" t="s">
        <v>148</v>
      </c>
      <c r="G103" s="10" t="str">
        <f>VLOOKUP(A103,CADASTRE!F:G,2,0)</f>
        <v>132 RUE MONTMARTRE</v>
      </c>
      <c r="H103" s="20" t="b">
        <f t="shared" si="4"/>
        <v>0</v>
      </c>
      <c r="I103" s="37">
        <v>3</v>
      </c>
      <c r="J103" s="10">
        <f>VLOOKUP(A103,CADASTRE!F:L,7,0)</f>
        <v>3</v>
      </c>
      <c r="K103" s="20" t="b">
        <f t="shared" si="0"/>
        <v>1</v>
      </c>
      <c r="L103" s="36">
        <v>11</v>
      </c>
      <c r="M103" s="10">
        <f>VLOOKUP(A103,CADASTRE!F:O,6,0)</f>
        <v>1001</v>
      </c>
      <c r="N103" s="38">
        <v>49</v>
      </c>
      <c r="O103" s="39">
        <f>IF(OR(VLOOKUP(A103,CADASTRE!F:V,4,0)="",VLOOKUP(A103,CADASTRE!F:V,4,0)=0),VLOOKUP(A103,CADASTRE!F:V,16,0)+VLOOKUP(A103,CADASTRE!F:X,17,0),VLOOKUP(A103,CADASTRE!F:V,4,0))</f>
        <v>47</v>
      </c>
      <c r="P103" s="15" t="str">
        <f t="shared" si="1"/>
        <v>VRAI</v>
      </c>
      <c r="Q103" s="36" t="s">
        <v>113</v>
      </c>
      <c r="R103" s="40" t="str">
        <f>VLOOKUP(A103,CADASTRE!F:AC,3,0)</f>
        <v>Appartement</v>
      </c>
      <c r="S103" s="41" t="str">
        <f>IFERROR(IF(VLOOKUP(A103,CADASTRE!F:R,13,0)="",VLOOKUP(B103,CADASTRE!F:R,13,0),VLOOKUP(A103,CADASTRE!F:R,13,0)),"")</f>
        <v/>
      </c>
      <c r="T103" s="56">
        <v>37572</v>
      </c>
      <c r="V103" s="36" t="s">
        <v>115</v>
      </c>
      <c r="W103" s="43">
        <v>1</v>
      </c>
      <c r="X103" s="36" t="s">
        <v>116</v>
      </c>
      <c r="Y103" s="43" t="s">
        <v>149</v>
      </c>
      <c r="Z103" s="36" t="s">
        <v>150</v>
      </c>
      <c r="AA103" s="43" t="s">
        <v>151</v>
      </c>
      <c r="AB103" s="36" t="s">
        <v>152</v>
      </c>
      <c r="AC103" s="36">
        <v>75102</v>
      </c>
      <c r="AD103" s="44">
        <f>VLOOKUP(D103,CADASTRE!B:E,4,0)</f>
        <v>75102</v>
      </c>
      <c r="AE103" s="20" t="b">
        <f t="shared" si="2"/>
        <v>1</v>
      </c>
      <c r="AF103" s="36">
        <v>1020039644</v>
      </c>
      <c r="AG103" s="3" t="s">
        <v>120</v>
      </c>
      <c r="AH103" s="3"/>
      <c r="AI103" s="3"/>
    </row>
    <row r="104" spans="1:35" ht="15.75" customHeight="1" x14ac:dyDescent="0.2">
      <c r="A104" s="34">
        <v>1020039642</v>
      </c>
      <c r="B104" s="35" t="s">
        <v>44</v>
      </c>
      <c r="C104" s="10">
        <v>1020039631</v>
      </c>
      <c r="D104" s="36">
        <v>148413</v>
      </c>
      <c r="E104" s="36" t="s">
        <v>37</v>
      </c>
      <c r="F104" s="36" t="s">
        <v>148</v>
      </c>
      <c r="G104" s="10" t="str">
        <f>VLOOKUP(A104,CADASTRE!F:G,2,0)</f>
        <v>132 RUE MONTMARTRE</v>
      </c>
      <c r="H104" s="20" t="b">
        <f t="shared" si="4"/>
        <v>0</v>
      </c>
      <c r="I104" s="37">
        <v>3</v>
      </c>
      <c r="J104" s="10">
        <f>VLOOKUP(A104,CADASTRE!F:L,7,0)</f>
        <v>3</v>
      </c>
      <c r="K104" s="20" t="b">
        <f t="shared" si="0"/>
        <v>1</v>
      </c>
      <c r="L104" s="36">
        <v>9</v>
      </c>
      <c r="M104" s="10">
        <f>VLOOKUP(A104,CADASTRE!F:O,6,0)</f>
        <v>1001</v>
      </c>
      <c r="N104" s="38">
        <v>82</v>
      </c>
      <c r="O104" s="39">
        <f>IF(OR(VLOOKUP(A104,CADASTRE!F:V,4,0)="",VLOOKUP(A104,CADASTRE!F:V,4,0)=0),VLOOKUP(A104,CADASTRE!F:V,16,0)+VLOOKUP(A104,CADASTRE!F:X,17,0),VLOOKUP(A104,CADASTRE!F:V,4,0))</f>
        <v>81</v>
      </c>
      <c r="P104" s="15" t="str">
        <f t="shared" si="1"/>
        <v>VRAI</v>
      </c>
      <c r="Q104" s="36" t="s">
        <v>113</v>
      </c>
      <c r="R104" s="40" t="str">
        <f>VLOOKUP(A104,CADASTRE!F:AC,3,0)</f>
        <v>Appartement</v>
      </c>
      <c r="S104" s="41" t="str">
        <f>IFERROR(IF(VLOOKUP(A104,CADASTRE!F:R,13,0)="",VLOOKUP(B104,CADASTRE!F:R,13,0),VLOOKUP(A104,CADASTRE!F:R,13,0)),"")</f>
        <v/>
      </c>
      <c r="T104" s="56">
        <v>37572</v>
      </c>
      <c r="V104" s="36" t="s">
        <v>115</v>
      </c>
      <c r="W104" s="43">
        <v>1</v>
      </c>
      <c r="X104" s="36" t="s">
        <v>116</v>
      </c>
      <c r="Y104" s="43" t="s">
        <v>149</v>
      </c>
      <c r="Z104" s="36" t="s">
        <v>150</v>
      </c>
      <c r="AA104" s="43" t="s">
        <v>151</v>
      </c>
      <c r="AB104" s="36" t="s">
        <v>152</v>
      </c>
      <c r="AC104" s="36">
        <v>75102</v>
      </c>
      <c r="AD104" s="44">
        <f>VLOOKUP(D104,CADASTRE!B:E,4,0)</f>
        <v>75102</v>
      </c>
      <c r="AE104" s="20" t="b">
        <f t="shared" si="2"/>
        <v>1</v>
      </c>
      <c r="AF104" s="36">
        <v>1020039642</v>
      </c>
      <c r="AG104" s="3" t="s">
        <v>120</v>
      </c>
      <c r="AH104" s="3"/>
      <c r="AI104" s="3"/>
    </row>
    <row r="105" spans="1:35" ht="15.75" customHeight="1" x14ac:dyDescent="0.2">
      <c r="A105" s="34">
        <v>1020039650</v>
      </c>
      <c r="B105" s="35" t="s">
        <v>44</v>
      </c>
      <c r="C105" s="10">
        <v>1020039631</v>
      </c>
      <c r="D105" s="36">
        <v>148414</v>
      </c>
      <c r="E105" s="36" t="s">
        <v>37</v>
      </c>
      <c r="F105" s="36" t="s">
        <v>148</v>
      </c>
      <c r="G105" s="10" t="str">
        <f>VLOOKUP(A105,CADASTRE!F:G,2,0)</f>
        <v>132 RUE MONTMARTRE</v>
      </c>
      <c r="H105" s="20" t="b">
        <f t="shared" si="4"/>
        <v>0</v>
      </c>
      <c r="I105" s="37">
        <v>4</v>
      </c>
      <c r="J105" s="10">
        <f>VLOOKUP(A105,CADASTRE!F:L,7,0)</f>
        <v>4</v>
      </c>
      <c r="K105" s="20" t="b">
        <f t="shared" si="0"/>
        <v>1</v>
      </c>
      <c r="L105" s="36">
        <v>17</v>
      </c>
      <c r="M105" s="10">
        <f>VLOOKUP(A105,CADASTRE!F:O,6,0)</f>
        <v>4001</v>
      </c>
      <c r="N105" s="38">
        <v>71</v>
      </c>
      <c r="O105" s="39">
        <f>IF(OR(VLOOKUP(A105,CADASTRE!F:V,4,0)="",VLOOKUP(A105,CADASTRE!F:V,4,0)=0),VLOOKUP(A105,CADASTRE!F:V,16,0)+VLOOKUP(A105,CADASTRE!F:X,17,0),VLOOKUP(A105,CADASTRE!F:V,4,0))</f>
        <v>72</v>
      </c>
      <c r="P105" s="15" t="str">
        <f t="shared" si="1"/>
        <v>VRAI</v>
      </c>
      <c r="Q105" s="36" t="s">
        <v>113</v>
      </c>
      <c r="R105" s="40" t="str">
        <f>VLOOKUP(A105,CADASTRE!F:AC,3,0)</f>
        <v>Appartement</v>
      </c>
      <c r="S105" s="41" t="str">
        <f>IFERROR(IF(VLOOKUP(A105,CADASTRE!F:R,13,0)="",VLOOKUP(B105,CADASTRE!F:R,13,0),VLOOKUP(A105,CADASTRE!F:R,13,0)),"")</f>
        <v/>
      </c>
      <c r="T105" s="56">
        <v>37572</v>
      </c>
      <c r="V105" s="36" t="s">
        <v>115</v>
      </c>
      <c r="W105" s="43">
        <v>1</v>
      </c>
      <c r="X105" s="36" t="s">
        <v>116</v>
      </c>
      <c r="Y105" s="43" t="s">
        <v>149</v>
      </c>
      <c r="Z105" s="36" t="s">
        <v>150</v>
      </c>
      <c r="AA105" s="43" t="s">
        <v>151</v>
      </c>
      <c r="AB105" s="36" t="s">
        <v>152</v>
      </c>
      <c r="AC105" s="36">
        <v>75102</v>
      </c>
      <c r="AD105" s="44">
        <f>VLOOKUP(D105,CADASTRE!B:E,4,0)</f>
        <v>75102</v>
      </c>
      <c r="AE105" s="20" t="b">
        <f t="shared" si="2"/>
        <v>1</v>
      </c>
      <c r="AF105" s="36">
        <v>1020039650</v>
      </c>
      <c r="AG105" s="3" t="s">
        <v>120</v>
      </c>
      <c r="AH105" s="3"/>
      <c r="AI105" s="3"/>
    </row>
    <row r="106" spans="1:35" ht="15.75" customHeight="1" x14ac:dyDescent="0.2">
      <c r="A106" s="34">
        <v>1020039647</v>
      </c>
      <c r="B106" s="35" t="s">
        <v>44</v>
      </c>
      <c r="C106" s="10">
        <v>1020039631</v>
      </c>
      <c r="D106" s="36">
        <v>148415</v>
      </c>
      <c r="E106" s="36" t="s">
        <v>37</v>
      </c>
      <c r="F106" s="36" t="s">
        <v>148</v>
      </c>
      <c r="G106" s="10" t="str">
        <f>VLOOKUP(A106,CADASTRE!F:G,2,0)</f>
        <v>132 RUE MONTMARTRE</v>
      </c>
      <c r="H106" s="20" t="b">
        <f t="shared" si="4"/>
        <v>0</v>
      </c>
      <c r="I106" s="37">
        <v>4</v>
      </c>
      <c r="J106" s="10">
        <f>VLOOKUP(A106,CADASTRE!F:L,7,0)</f>
        <v>4</v>
      </c>
      <c r="K106" s="20" t="b">
        <f t="shared" si="0"/>
        <v>1</v>
      </c>
      <c r="L106" s="36">
        <v>14</v>
      </c>
      <c r="M106" s="10">
        <f>VLOOKUP(A106,CADASTRE!F:O,6,0)</f>
        <v>1001</v>
      </c>
      <c r="N106" s="38">
        <v>81</v>
      </c>
      <c r="O106" s="39">
        <f>IF(OR(VLOOKUP(A106,CADASTRE!F:V,4,0)="",VLOOKUP(A106,CADASTRE!F:V,4,0)=0),VLOOKUP(A106,CADASTRE!F:V,16,0)+VLOOKUP(A106,CADASTRE!F:X,17,0),VLOOKUP(A106,CADASTRE!F:V,4,0))</f>
        <v>80</v>
      </c>
      <c r="P106" s="15" t="str">
        <f t="shared" si="1"/>
        <v>VRAI</v>
      </c>
      <c r="Q106" s="36" t="s">
        <v>113</v>
      </c>
      <c r="R106" s="40" t="str">
        <f>VLOOKUP(A106,CADASTRE!F:AC,3,0)</f>
        <v>Appartement</v>
      </c>
      <c r="S106" s="41" t="str">
        <f>IFERROR(IF(VLOOKUP(A106,CADASTRE!F:R,13,0)="",VLOOKUP(B106,CADASTRE!F:R,13,0),VLOOKUP(A106,CADASTRE!F:R,13,0)),"")</f>
        <v/>
      </c>
      <c r="T106" s="56">
        <v>37572</v>
      </c>
      <c r="V106" s="36" t="s">
        <v>115</v>
      </c>
      <c r="W106" s="43">
        <v>1</v>
      </c>
      <c r="X106" s="36" t="s">
        <v>116</v>
      </c>
      <c r="Y106" s="43" t="s">
        <v>149</v>
      </c>
      <c r="Z106" s="36" t="s">
        <v>150</v>
      </c>
      <c r="AA106" s="43" t="s">
        <v>151</v>
      </c>
      <c r="AB106" s="36" t="s">
        <v>152</v>
      </c>
      <c r="AC106" s="36">
        <v>75102</v>
      </c>
      <c r="AD106" s="44">
        <f>VLOOKUP(D106,CADASTRE!B:E,4,0)</f>
        <v>75102</v>
      </c>
      <c r="AE106" s="20" t="b">
        <f t="shared" si="2"/>
        <v>1</v>
      </c>
      <c r="AF106" s="36">
        <v>1020039647</v>
      </c>
      <c r="AG106" s="3" t="s">
        <v>120</v>
      </c>
      <c r="AH106" s="3"/>
      <c r="AI106" s="3"/>
    </row>
    <row r="107" spans="1:35" ht="15.75" customHeight="1" x14ac:dyDescent="0.2">
      <c r="A107" s="34">
        <v>1020039649</v>
      </c>
      <c r="B107" s="35" t="s">
        <v>44</v>
      </c>
      <c r="C107" s="10">
        <v>1020039631</v>
      </c>
      <c r="D107" s="36">
        <v>148416</v>
      </c>
      <c r="E107" s="36" t="s">
        <v>37</v>
      </c>
      <c r="F107" s="36" t="s">
        <v>148</v>
      </c>
      <c r="G107" s="10" t="str">
        <f>VLOOKUP(A107,CADASTRE!F:G,2,0)</f>
        <v>132 RUE MONTMARTRE</v>
      </c>
      <c r="H107" s="20" t="b">
        <f t="shared" si="4"/>
        <v>0</v>
      </c>
      <c r="I107" s="37">
        <v>4</v>
      </c>
      <c r="J107" s="10">
        <f>VLOOKUP(A107,CADASTRE!F:L,7,0)</f>
        <v>4</v>
      </c>
      <c r="K107" s="20" t="b">
        <f t="shared" si="0"/>
        <v>1</v>
      </c>
      <c r="L107" s="36">
        <v>16</v>
      </c>
      <c r="M107" s="10">
        <f>VLOOKUP(A107,CADASTRE!F:O,6,0)</f>
        <v>3001</v>
      </c>
      <c r="N107" s="38">
        <v>29</v>
      </c>
      <c r="O107" s="39">
        <f>IF(OR(VLOOKUP(A107,CADASTRE!F:V,4,0)="",VLOOKUP(A107,CADASTRE!F:V,4,0)=0),VLOOKUP(A107,CADASTRE!F:V,16,0)+VLOOKUP(A107,CADASTRE!F:X,17,0),VLOOKUP(A107,CADASTRE!F:V,4,0))</f>
        <v>31</v>
      </c>
      <c r="P107" s="15" t="str">
        <f t="shared" si="1"/>
        <v>VRAI</v>
      </c>
      <c r="Q107" s="36" t="s">
        <v>113</v>
      </c>
      <c r="R107" s="40" t="str">
        <f>VLOOKUP(A107,CADASTRE!F:AC,3,0)</f>
        <v>Appartement</v>
      </c>
      <c r="S107" s="41" t="str">
        <f>IFERROR(IF(VLOOKUP(A107,CADASTRE!F:R,13,0)="",VLOOKUP(B107,CADASTRE!F:R,13,0),VLOOKUP(A107,CADASTRE!F:R,13,0)),"")</f>
        <v/>
      </c>
      <c r="T107" s="56">
        <v>37572</v>
      </c>
      <c r="V107" s="51"/>
      <c r="W107" s="43">
        <v>1</v>
      </c>
      <c r="X107" s="36" t="s">
        <v>116</v>
      </c>
      <c r="Y107" s="43" t="s">
        <v>149</v>
      </c>
      <c r="Z107" s="36" t="s">
        <v>150</v>
      </c>
      <c r="AA107" s="43" t="s">
        <v>151</v>
      </c>
      <c r="AB107" s="36" t="s">
        <v>152</v>
      </c>
      <c r="AC107" s="36">
        <v>75102</v>
      </c>
      <c r="AD107" s="44">
        <f>VLOOKUP(D107,CADASTRE!B:E,4,0)</f>
        <v>75102</v>
      </c>
      <c r="AE107" s="20" t="b">
        <f t="shared" si="2"/>
        <v>1</v>
      </c>
      <c r="AF107" s="36">
        <v>1020039649</v>
      </c>
      <c r="AG107" s="3" t="s">
        <v>120</v>
      </c>
      <c r="AH107" s="3"/>
      <c r="AI107" s="3"/>
    </row>
    <row r="108" spans="1:35" ht="15.75" customHeight="1" x14ac:dyDescent="0.2">
      <c r="A108" s="34">
        <v>1020039648</v>
      </c>
      <c r="B108" s="35" t="s">
        <v>44</v>
      </c>
      <c r="C108" s="10">
        <v>1020039631</v>
      </c>
      <c r="D108" s="36">
        <v>148417</v>
      </c>
      <c r="E108" s="36" t="s">
        <v>37</v>
      </c>
      <c r="F108" s="36" t="s">
        <v>148</v>
      </c>
      <c r="G108" s="10" t="str">
        <f>VLOOKUP(A108,CADASTRE!F:G,2,0)</f>
        <v>132 RUE MONTMARTRE</v>
      </c>
      <c r="H108" s="20" t="b">
        <f t="shared" si="4"/>
        <v>0</v>
      </c>
      <c r="I108" s="37">
        <v>4</v>
      </c>
      <c r="J108" s="10">
        <f>VLOOKUP(A108,CADASTRE!F:L,7,0)</f>
        <v>4</v>
      </c>
      <c r="K108" s="20" t="b">
        <f t="shared" si="0"/>
        <v>1</v>
      </c>
      <c r="L108" s="36">
        <v>15</v>
      </c>
      <c r="M108" s="10">
        <f>VLOOKUP(A108,CADASTRE!F:O,6,0)</f>
        <v>2001</v>
      </c>
      <c r="N108" s="38">
        <v>52.3</v>
      </c>
      <c r="O108" s="39">
        <f>IF(OR(VLOOKUP(A108,CADASTRE!F:V,4,0)="",VLOOKUP(A108,CADASTRE!F:V,4,0)=0),VLOOKUP(A108,CADASTRE!F:V,16,0)+VLOOKUP(A108,CADASTRE!F:X,17,0),VLOOKUP(A108,CADASTRE!F:V,4,0))</f>
        <v>54</v>
      </c>
      <c r="P108" s="15" t="str">
        <f t="shared" si="1"/>
        <v>VRAI</v>
      </c>
      <c r="Q108" s="36" t="s">
        <v>113</v>
      </c>
      <c r="R108" s="40" t="str">
        <f>VLOOKUP(A108,CADASTRE!F:AC,3,0)</f>
        <v>Appartement</v>
      </c>
      <c r="S108" s="41" t="str">
        <f>IFERROR(IF(VLOOKUP(A108,CADASTRE!F:R,13,0)="",VLOOKUP(B108,CADASTRE!F:R,13,0),VLOOKUP(A108,CADASTRE!F:R,13,0)),"")</f>
        <v/>
      </c>
      <c r="T108" s="56">
        <v>37572</v>
      </c>
      <c r="V108" s="36" t="s">
        <v>115</v>
      </c>
      <c r="W108" s="43">
        <v>1</v>
      </c>
      <c r="X108" s="36" t="s">
        <v>116</v>
      </c>
      <c r="Y108" s="43" t="s">
        <v>149</v>
      </c>
      <c r="Z108" s="36" t="s">
        <v>150</v>
      </c>
      <c r="AA108" s="43" t="s">
        <v>151</v>
      </c>
      <c r="AB108" s="36" t="s">
        <v>152</v>
      </c>
      <c r="AC108" s="36">
        <v>75102</v>
      </c>
      <c r="AD108" s="44">
        <f>VLOOKUP(D108,CADASTRE!B:E,4,0)</f>
        <v>75102</v>
      </c>
      <c r="AE108" s="20" t="b">
        <f t="shared" si="2"/>
        <v>1</v>
      </c>
      <c r="AF108" s="36">
        <v>1020039648</v>
      </c>
      <c r="AG108" s="3" t="s">
        <v>120</v>
      </c>
      <c r="AH108" s="3"/>
      <c r="AI108" s="3"/>
    </row>
    <row r="109" spans="1:35" ht="15.75" customHeight="1" x14ac:dyDescent="0.2">
      <c r="A109" s="34">
        <v>1020039653</v>
      </c>
      <c r="B109" s="35" t="s">
        <v>44</v>
      </c>
      <c r="C109" s="10">
        <v>1020039631</v>
      </c>
      <c r="D109" s="36">
        <v>148418</v>
      </c>
      <c r="E109" s="36" t="s">
        <v>37</v>
      </c>
      <c r="F109" s="36" t="s">
        <v>148</v>
      </c>
      <c r="G109" s="10" t="str">
        <f>VLOOKUP(A109,CADASTRE!F:G,2,0)</f>
        <v>132 RUE MONTMARTRE</v>
      </c>
      <c r="H109" s="20" t="b">
        <f t="shared" si="4"/>
        <v>0</v>
      </c>
      <c r="I109" s="37">
        <v>5</v>
      </c>
      <c r="J109" s="10">
        <f>VLOOKUP(A109,CADASTRE!F:L,7,0)</f>
        <v>5</v>
      </c>
      <c r="K109" s="20" t="b">
        <f t="shared" si="0"/>
        <v>1</v>
      </c>
      <c r="L109" s="36">
        <v>20</v>
      </c>
      <c r="M109" s="10">
        <f>VLOOKUP(A109,CADASTRE!F:O,6,0)</f>
        <v>3001</v>
      </c>
      <c r="N109" s="38">
        <v>84</v>
      </c>
      <c r="O109" s="39">
        <f>IF(OR(VLOOKUP(A109,CADASTRE!F:V,4,0)="",VLOOKUP(A109,CADASTRE!F:V,4,0)=0),VLOOKUP(A109,CADASTRE!F:V,16,0)+VLOOKUP(A109,CADASTRE!F:X,17,0),VLOOKUP(A109,CADASTRE!F:V,4,0))</f>
        <v>82</v>
      </c>
      <c r="P109" s="15" t="str">
        <f t="shared" si="1"/>
        <v>VRAI</v>
      </c>
      <c r="Q109" s="36" t="s">
        <v>113</v>
      </c>
      <c r="R109" s="40" t="str">
        <f>VLOOKUP(A109,CADASTRE!F:AC,3,0)</f>
        <v>Appartement</v>
      </c>
      <c r="S109" s="41" t="str">
        <f>IFERROR(IF(VLOOKUP(A109,CADASTRE!F:R,13,0)="",VLOOKUP(B109,CADASTRE!F:R,13,0),VLOOKUP(A109,CADASTRE!F:R,13,0)),"")</f>
        <v/>
      </c>
      <c r="T109" s="56">
        <v>37572</v>
      </c>
      <c r="V109" s="36" t="s">
        <v>115</v>
      </c>
      <c r="W109" s="43">
        <v>1</v>
      </c>
      <c r="X109" s="36" t="s">
        <v>116</v>
      </c>
      <c r="Y109" s="43" t="s">
        <v>149</v>
      </c>
      <c r="Z109" s="36" t="s">
        <v>150</v>
      </c>
      <c r="AA109" s="43" t="s">
        <v>151</v>
      </c>
      <c r="AB109" s="36" t="s">
        <v>152</v>
      </c>
      <c r="AC109" s="36">
        <v>75102</v>
      </c>
      <c r="AD109" s="44">
        <f>VLOOKUP(D109,CADASTRE!B:E,4,0)</f>
        <v>75102</v>
      </c>
      <c r="AE109" s="20" t="b">
        <f t="shared" si="2"/>
        <v>1</v>
      </c>
      <c r="AF109" s="36">
        <v>1020039653</v>
      </c>
      <c r="AG109" s="3" t="s">
        <v>120</v>
      </c>
      <c r="AH109" s="3"/>
      <c r="AI109" s="3"/>
    </row>
    <row r="110" spans="1:35" ht="15.75" customHeight="1" x14ac:dyDescent="0.2">
      <c r="A110" s="34">
        <v>1020039651</v>
      </c>
      <c r="B110" s="35" t="s">
        <v>44</v>
      </c>
      <c r="C110" s="10">
        <v>1020039631</v>
      </c>
      <c r="D110" s="36">
        <v>148419</v>
      </c>
      <c r="E110" s="36" t="s">
        <v>37</v>
      </c>
      <c r="F110" s="36" t="s">
        <v>148</v>
      </c>
      <c r="G110" s="10" t="str">
        <f>VLOOKUP(A110,CADASTRE!F:G,2,0)</f>
        <v>132 RUE MONTMARTRE</v>
      </c>
      <c r="H110" s="20" t="b">
        <f t="shared" si="4"/>
        <v>0</v>
      </c>
      <c r="I110" s="37">
        <v>5</v>
      </c>
      <c r="J110" s="10">
        <f>VLOOKUP(A110,CADASTRE!F:L,7,0)</f>
        <v>5</v>
      </c>
      <c r="K110" s="20" t="b">
        <f t="shared" si="0"/>
        <v>1</v>
      </c>
      <c r="L110" s="36">
        <v>18</v>
      </c>
      <c r="M110" s="10">
        <f>VLOOKUP(A110,CADASTRE!F:O,6,0)</f>
        <v>1001</v>
      </c>
      <c r="N110" s="38">
        <v>78</v>
      </c>
      <c r="O110" s="39">
        <f>IF(OR(VLOOKUP(A110,CADASTRE!F:V,4,0)="",VLOOKUP(A110,CADASTRE!F:V,4,0)=0),VLOOKUP(A110,CADASTRE!F:V,16,0)+VLOOKUP(A110,CADASTRE!F:X,17,0),VLOOKUP(A110,CADASTRE!F:V,4,0))</f>
        <v>80</v>
      </c>
      <c r="P110" s="15" t="str">
        <f t="shared" si="1"/>
        <v>VRAI</v>
      </c>
      <c r="Q110" s="36" t="s">
        <v>113</v>
      </c>
      <c r="R110" s="40" t="str">
        <f>VLOOKUP(A110,CADASTRE!F:AC,3,0)</f>
        <v>Appartement</v>
      </c>
      <c r="S110" s="41" t="str">
        <f>IFERROR(IF(VLOOKUP(A110,CADASTRE!F:R,13,0)="",VLOOKUP(B110,CADASTRE!F:R,13,0),VLOOKUP(A110,CADASTRE!F:R,13,0)),"")</f>
        <v/>
      </c>
      <c r="T110" s="56">
        <v>37572</v>
      </c>
      <c r="V110" s="36" t="s">
        <v>115</v>
      </c>
      <c r="W110" s="43">
        <v>1</v>
      </c>
      <c r="X110" s="36" t="s">
        <v>116</v>
      </c>
      <c r="Y110" s="43" t="s">
        <v>149</v>
      </c>
      <c r="Z110" s="36" t="s">
        <v>150</v>
      </c>
      <c r="AA110" s="43" t="s">
        <v>151</v>
      </c>
      <c r="AB110" s="36" t="s">
        <v>152</v>
      </c>
      <c r="AC110" s="36">
        <v>75102</v>
      </c>
      <c r="AD110" s="44">
        <f>VLOOKUP(D110,CADASTRE!B:E,4,0)</f>
        <v>75102</v>
      </c>
      <c r="AE110" s="20" t="b">
        <f t="shared" si="2"/>
        <v>1</v>
      </c>
      <c r="AF110" s="36">
        <v>1020039651</v>
      </c>
      <c r="AG110" s="3" t="s">
        <v>120</v>
      </c>
      <c r="AH110" s="3"/>
      <c r="AI110" s="3"/>
    </row>
    <row r="111" spans="1:35" ht="15.75" customHeight="1" x14ac:dyDescent="0.2">
      <c r="A111" s="34">
        <v>1020039652</v>
      </c>
      <c r="B111" s="35" t="s">
        <v>44</v>
      </c>
      <c r="C111" s="10">
        <v>1020039631</v>
      </c>
      <c r="D111" s="36">
        <v>148420</v>
      </c>
      <c r="E111" s="36" t="s">
        <v>37</v>
      </c>
      <c r="F111" s="36" t="s">
        <v>148</v>
      </c>
      <c r="G111" s="10" t="str">
        <f>VLOOKUP(A111,CADASTRE!F:G,2,0)</f>
        <v>132 RUE MONTMARTRE</v>
      </c>
      <c r="H111" s="20" t="b">
        <f t="shared" si="4"/>
        <v>0</v>
      </c>
      <c r="I111" s="37">
        <v>5</v>
      </c>
      <c r="J111" s="10">
        <f>VLOOKUP(A111,CADASTRE!F:L,7,0)</f>
        <v>5</v>
      </c>
      <c r="K111" s="20" t="b">
        <f t="shared" si="0"/>
        <v>1</v>
      </c>
      <c r="L111" s="36">
        <v>19</v>
      </c>
      <c r="M111" s="10">
        <f>VLOOKUP(A111,CADASTRE!F:O,6,0)</f>
        <v>2001</v>
      </c>
      <c r="N111" s="38">
        <v>137.69999999999999</v>
      </c>
      <c r="O111" s="39">
        <f>IF(OR(VLOOKUP(A111,CADASTRE!F:V,4,0)="",VLOOKUP(A111,CADASTRE!F:V,4,0)=0),VLOOKUP(A111,CADASTRE!F:V,16,0)+VLOOKUP(A111,CADASTRE!F:X,17,0),VLOOKUP(A111,CADASTRE!F:V,4,0))</f>
        <v>142</v>
      </c>
      <c r="P111" s="15" t="str">
        <f t="shared" si="1"/>
        <v>FAUX</v>
      </c>
      <c r="Q111" s="36" t="s">
        <v>113</v>
      </c>
      <c r="R111" s="40" t="str">
        <f>VLOOKUP(A111,CADASTRE!F:AC,3,0)</f>
        <v>Appartement</v>
      </c>
      <c r="S111" s="41" t="str">
        <f>IFERROR(IF(VLOOKUP(A111,CADASTRE!F:R,13,0)="",VLOOKUP(B111,CADASTRE!F:R,13,0),VLOOKUP(A111,CADASTRE!F:R,13,0)),"")</f>
        <v/>
      </c>
      <c r="T111" s="56">
        <v>37572</v>
      </c>
      <c r="V111" s="36" t="s">
        <v>115</v>
      </c>
      <c r="W111" s="43">
        <v>1</v>
      </c>
      <c r="X111" s="36" t="s">
        <v>116</v>
      </c>
      <c r="Y111" s="43" t="s">
        <v>149</v>
      </c>
      <c r="Z111" s="36" t="s">
        <v>150</v>
      </c>
      <c r="AA111" s="43" t="s">
        <v>151</v>
      </c>
      <c r="AB111" s="36" t="s">
        <v>152</v>
      </c>
      <c r="AC111" s="36">
        <v>75102</v>
      </c>
      <c r="AD111" s="44">
        <f>VLOOKUP(D111,CADASTRE!B:E,4,0)</f>
        <v>75102</v>
      </c>
      <c r="AE111" s="20" t="b">
        <f t="shared" si="2"/>
        <v>1</v>
      </c>
      <c r="AF111" s="36">
        <v>1020039652</v>
      </c>
      <c r="AG111" s="3" t="s">
        <v>120</v>
      </c>
      <c r="AH111" s="3"/>
      <c r="AI111" s="3"/>
    </row>
    <row r="112" spans="1:35" ht="15.75" customHeight="1" x14ac:dyDescent="0.2">
      <c r="A112" s="34">
        <v>1020039698</v>
      </c>
      <c r="B112" s="35" t="s">
        <v>44</v>
      </c>
      <c r="C112" s="10">
        <v>1020039631</v>
      </c>
      <c r="D112" s="36">
        <v>148421</v>
      </c>
      <c r="E112" s="36" t="s">
        <v>37</v>
      </c>
      <c r="F112" s="36" t="s">
        <v>148</v>
      </c>
      <c r="G112" s="10" t="str">
        <f>VLOOKUP(A112,CADASTRE!F:G,2,0)</f>
        <v>132 RUE MONTMARTRE</v>
      </c>
      <c r="H112" s="20" t="b">
        <f t="shared" si="4"/>
        <v>0</v>
      </c>
      <c r="I112" s="37">
        <v>0</v>
      </c>
      <c r="J112" s="10">
        <f>VLOOKUP(A112,CADASTRE!F:L,7,0)</f>
        <v>0</v>
      </c>
      <c r="K112" s="20" t="b">
        <f t="shared" si="0"/>
        <v>1</v>
      </c>
      <c r="L112" s="36">
        <v>21</v>
      </c>
      <c r="M112" s="10">
        <f>VLOOKUP(A112,CADASTRE!F:O,6,0)</f>
        <v>1002</v>
      </c>
      <c r="N112" s="38">
        <v>34.700000000000003</v>
      </c>
      <c r="O112" s="39">
        <f>IF(OR(VLOOKUP(A112,CADASTRE!F:V,4,0)="",VLOOKUP(A112,CADASTRE!F:V,4,0)=0),VLOOKUP(A112,CADASTRE!F:V,16,0)+VLOOKUP(A112,CADASTRE!F:X,17,0),VLOOKUP(A112,CADASTRE!F:V,4,0))</f>
        <v>34</v>
      </c>
      <c r="P112" s="15" t="str">
        <f t="shared" si="1"/>
        <v>VRAI</v>
      </c>
      <c r="Q112" s="36" t="s">
        <v>113</v>
      </c>
      <c r="R112" s="40" t="str">
        <f>VLOOKUP(A112,CADASTRE!F:AC,3,0)</f>
        <v>Appartement</v>
      </c>
      <c r="S112" s="41" t="str">
        <f>IFERROR(IF(VLOOKUP(A112,CADASTRE!F:R,13,0)="",VLOOKUP(B112,CADASTRE!F:R,13,0),VLOOKUP(A112,CADASTRE!F:R,13,0)),"")</f>
        <v/>
      </c>
      <c r="T112" s="56">
        <v>37572</v>
      </c>
      <c r="V112" s="36" t="s">
        <v>115</v>
      </c>
      <c r="W112" s="43">
        <v>1</v>
      </c>
      <c r="X112" s="36" t="s">
        <v>116</v>
      </c>
      <c r="Y112" s="43" t="s">
        <v>149</v>
      </c>
      <c r="Z112" s="36" t="s">
        <v>150</v>
      </c>
      <c r="AA112" s="43" t="s">
        <v>153</v>
      </c>
      <c r="AB112" s="36" t="s">
        <v>154</v>
      </c>
      <c r="AC112" s="36">
        <v>75102</v>
      </c>
      <c r="AD112" s="44">
        <f>VLOOKUP(D112,CADASTRE!B:E,4,0)</f>
        <v>75102</v>
      </c>
      <c r="AE112" s="20" t="b">
        <f t="shared" si="2"/>
        <v>1</v>
      </c>
      <c r="AF112" s="36">
        <v>1020039698</v>
      </c>
      <c r="AG112" s="3" t="s">
        <v>120</v>
      </c>
      <c r="AH112" s="3"/>
      <c r="AI112" s="3"/>
    </row>
    <row r="113" spans="1:35" ht="15.75" customHeight="1" x14ac:dyDescent="0.2">
      <c r="A113" s="34">
        <v>1020039699</v>
      </c>
      <c r="B113" s="35" t="s">
        <v>44</v>
      </c>
      <c r="C113" s="10">
        <v>1020039631</v>
      </c>
      <c r="D113" s="36">
        <v>148422</v>
      </c>
      <c r="E113" s="36" t="s">
        <v>37</v>
      </c>
      <c r="F113" s="36" t="s">
        <v>148</v>
      </c>
      <c r="G113" s="10" t="str">
        <f>VLOOKUP(A113,CADASTRE!F:G,2,0)</f>
        <v>132 RUE MONTMARTRE</v>
      </c>
      <c r="H113" s="20" t="b">
        <f t="shared" si="4"/>
        <v>0</v>
      </c>
      <c r="I113" s="37">
        <v>1</v>
      </c>
      <c r="J113" s="10">
        <f>VLOOKUP(A113,CADASTRE!F:L,7,0)</f>
        <v>1</v>
      </c>
      <c r="K113" s="20" t="b">
        <f t="shared" si="0"/>
        <v>1</v>
      </c>
      <c r="L113" s="36">
        <v>22</v>
      </c>
      <c r="M113" s="10">
        <f>VLOOKUP(A113,CADASTRE!F:O,6,0)</f>
        <v>1001</v>
      </c>
      <c r="N113" s="38">
        <v>46</v>
      </c>
      <c r="O113" s="39">
        <f>IF(OR(VLOOKUP(A113,CADASTRE!F:V,4,0)="",VLOOKUP(A113,CADASTRE!F:V,4,0)=0),VLOOKUP(A113,CADASTRE!F:V,16,0)+VLOOKUP(A113,CADASTRE!F:X,17,0),VLOOKUP(A113,CADASTRE!F:V,4,0))</f>
        <v>46</v>
      </c>
      <c r="P113" s="15" t="str">
        <f t="shared" si="1"/>
        <v>VRAI</v>
      </c>
      <c r="Q113" s="36" t="s">
        <v>113</v>
      </c>
      <c r="R113" s="40" t="str">
        <f>VLOOKUP(A113,CADASTRE!F:AC,3,0)</f>
        <v>Appartement</v>
      </c>
      <c r="S113" s="41" t="str">
        <f>IFERROR(IF(VLOOKUP(A113,CADASTRE!F:R,13,0)="",VLOOKUP(B113,CADASTRE!F:R,13,0),VLOOKUP(A113,CADASTRE!F:R,13,0)),"")</f>
        <v/>
      </c>
      <c r="T113" s="56">
        <v>37572</v>
      </c>
      <c r="V113" s="36" t="s">
        <v>115</v>
      </c>
      <c r="W113" s="43">
        <v>1</v>
      </c>
      <c r="X113" s="36" t="s">
        <v>116</v>
      </c>
      <c r="Y113" s="43" t="s">
        <v>149</v>
      </c>
      <c r="Z113" s="36" t="s">
        <v>150</v>
      </c>
      <c r="AA113" s="43" t="s">
        <v>153</v>
      </c>
      <c r="AB113" s="36" t="s">
        <v>154</v>
      </c>
      <c r="AC113" s="36">
        <v>75102</v>
      </c>
      <c r="AD113" s="44">
        <f>VLOOKUP(D113,CADASTRE!B:E,4,0)</f>
        <v>75102</v>
      </c>
      <c r="AE113" s="20" t="b">
        <f t="shared" si="2"/>
        <v>1</v>
      </c>
      <c r="AF113" s="36">
        <v>1020039699</v>
      </c>
      <c r="AG113" s="3" t="s">
        <v>120</v>
      </c>
      <c r="AH113" s="3"/>
      <c r="AI113" s="3"/>
    </row>
    <row r="114" spans="1:35" ht="15.75" customHeight="1" x14ac:dyDescent="0.2">
      <c r="A114" s="34">
        <v>1020039700</v>
      </c>
      <c r="B114" s="35" t="s">
        <v>44</v>
      </c>
      <c r="C114" s="10">
        <v>1020039631</v>
      </c>
      <c r="D114" s="36">
        <v>148423</v>
      </c>
      <c r="E114" s="36" t="s">
        <v>37</v>
      </c>
      <c r="F114" s="36" t="s">
        <v>148</v>
      </c>
      <c r="G114" s="10" t="str">
        <f>VLOOKUP(A114,CADASTRE!F:G,2,0)</f>
        <v>132 RUE MONTMARTRE</v>
      </c>
      <c r="H114" s="20" t="b">
        <f t="shared" si="4"/>
        <v>0</v>
      </c>
      <c r="I114" s="37">
        <v>2</v>
      </c>
      <c r="J114" s="10">
        <f>VLOOKUP(A114,CADASTRE!F:L,7,0)</f>
        <v>2</v>
      </c>
      <c r="K114" s="20" t="b">
        <f t="shared" si="0"/>
        <v>1</v>
      </c>
      <c r="L114" s="36">
        <v>23</v>
      </c>
      <c r="M114" s="10">
        <f>VLOOKUP(A114,CADASTRE!F:O,6,0)</f>
        <v>1001</v>
      </c>
      <c r="N114" s="38">
        <v>47</v>
      </c>
      <c r="O114" s="39">
        <f>IF(OR(VLOOKUP(A114,CADASTRE!F:V,4,0)="",VLOOKUP(A114,CADASTRE!F:V,4,0)=0),VLOOKUP(A114,CADASTRE!F:V,16,0)+VLOOKUP(A114,CADASTRE!F:X,17,0),VLOOKUP(A114,CADASTRE!F:V,4,0))</f>
        <v>47</v>
      </c>
      <c r="P114" s="15" t="str">
        <f t="shared" si="1"/>
        <v>VRAI</v>
      </c>
      <c r="Q114" s="36" t="s">
        <v>113</v>
      </c>
      <c r="R114" s="40" t="str">
        <f>VLOOKUP(A114,CADASTRE!F:AC,3,0)</f>
        <v>Appartement</v>
      </c>
      <c r="S114" s="41" t="str">
        <f>IFERROR(IF(VLOOKUP(A114,CADASTRE!F:R,13,0)="",VLOOKUP(B114,CADASTRE!F:R,13,0),VLOOKUP(A114,CADASTRE!F:R,13,0)),"")</f>
        <v/>
      </c>
      <c r="T114" s="56">
        <v>37572</v>
      </c>
      <c r="V114" s="36" t="s">
        <v>115</v>
      </c>
      <c r="W114" s="43">
        <v>1</v>
      </c>
      <c r="X114" s="36" t="s">
        <v>116</v>
      </c>
      <c r="Y114" s="43" t="s">
        <v>149</v>
      </c>
      <c r="Z114" s="36" t="s">
        <v>150</v>
      </c>
      <c r="AA114" s="43" t="s">
        <v>153</v>
      </c>
      <c r="AB114" s="36" t="s">
        <v>154</v>
      </c>
      <c r="AC114" s="36">
        <v>75102</v>
      </c>
      <c r="AD114" s="44">
        <f>VLOOKUP(D114,CADASTRE!B:E,4,0)</f>
        <v>75102</v>
      </c>
      <c r="AE114" s="20" t="b">
        <f t="shared" si="2"/>
        <v>1</v>
      </c>
      <c r="AF114" s="36">
        <v>1020039700</v>
      </c>
      <c r="AG114" s="3" t="s">
        <v>120</v>
      </c>
      <c r="AH114" s="3"/>
      <c r="AI114" s="3"/>
    </row>
    <row r="115" spans="1:35" ht="15.75" customHeight="1" x14ac:dyDescent="0.2">
      <c r="A115" s="34">
        <v>1020039644</v>
      </c>
      <c r="B115" s="35" t="s">
        <v>44</v>
      </c>
      <c r="C115" s="10">
        <v>1020039631</v>
      </c>
      <c r="D115" s="36">
        <v>148424</v>
      </c>
      <c r="E115" s="36" t="s">
        <v>37</v>
      </c>
      <c r="F115" s="36" t="s">
        <v>148</v>
      </c>
      <c r="G115" s="10" t="str">
        <f>VLOOKUP(A115,CADASTRE!F:G,2,0)</f>
        <v>132 RUE MONTMARTRE</v>
      </c>
      <c r="H115" s="20" t="b">
        <f t="shared" si="4"/>
        <v>0</v>
      </c>
      <c r="I115" s="37">
        <v>3</v>
      </c>
      <c r="J115" s="10">
        <f>VLOOKUP(A115,CADASTRE!F:L,7,0)</f>
        <v>3</v>
      </c>
      <c r="K115" s="20" t="b">
        <f t="shared" si="0"/>
        <v>1</v>
      </c>
      <c r="L115" s="36">
        <v>24</v>
      </c>
      <c r="M115" s="10">
        <f>VLOOKUP(A115,CADASTRE!F:O,6,0)</f>
        <v>3001</v>
      </c>
      <c r="N115" s="38">
        <v>47</v>
      </c>
      <c r="O115" s="39">
        <f>IF(OR(VLOOKUP(A115,CADASTRE!F:V,4,0)="",VLOOKUP(A115,CADASTRE!F:V,4,0)=0),VLOOKUP(A115,CADASTRE!F:V,16,0)+VLOOKUP(A115,CADASTRE!F:X,17,0),VLOOKUP(A115,CADASTRE!F:V,4,0))</f>
        <v>48</v>
      </c>
      <c r="P115" s="15" t="str">
        <f t="shared" si="1"/>
        <v>VRAI</v>
      </c>
      <c r="Q115" s="36" t="s">
        <v>113</v>
      </c>
      <c r="R115" s="40" t="str">
        <f>VLOOKUP(A115,CADASTRE!F:AC,3,0)</f>
        <v>Appartement</v>
      </c>
      <c r="S115" s="41" t="str">
        <f>IFERROR(IF(VLOOKUP(A115,CADASTRE!F:R,13,0)="",VLOOKUP(B115,CADASTRE!F:R,13,0),VLOOKUP(A115,CADASTRE!F:R,13,0)),"")</f>
        <v/>
      </c>
      <c r="T115" s="56">
        <v>37572</v>
      </c>
      <c r="V115" s="36" t="s">
        <v>115</v>
      </c>
      <c r="W115" s="43">
        <v>1</v>
      </c>
      <c r="X115" s="36" t="s">
        <v>116</v>
      </c>
      <c r="Y115" s="43" t="s">
        <v>149</v>
      </c>
      <c r="Z115" s="36" t="s">
        <v>150</v>
      </c>
      <c r="AA115" s="43" t="s">
        <v>153</v>
      </c>
      <c r="AB115" s="36" t="s">
        <v>154</v>
      </c>
      <c r="AC115" s="36">
        <v>75102</v>
      </c>
      <c r="AD115" s="44">
        <f>VLOOKUP(D115,CADASTRE!B:E,4,0)</f>
        <v>75102</v>
      </c>
      <c r="AE115" s="20" t="b">
        <f t="shared" si="2"/>
        <v>1</v>
      </c>
      <c r="AF115" s="36">
        <v>1020039701</v>
      </c>
      <c r="AG115" s="3" t="s">
        <v>120</v>
      </c>
      <c r="AH115" s="3"/>
      <c r="AI115" s="3"/>
    </row>
    <row r="116" spans="1:35" ht="15.75" customHeight="1" x14ac:dyDescent="0.2">
      <c r="A116" s="34">
        <v>1020039702</v>
      </c>
      <c r="B116" s="35" t="s">
        <v>44</v>
      </c>
      <c r="C116" s="10">
        <v>1020039631</v>
      </c>
      <c r="D116" s="36">
        <v>148425</v>
      </c>
      <c r="E116" s="36" t="s">
        <v>37</v>
      </c>
      <c r="F116" s="36" t="s">
        <v>148</v>
      </c>
      <c r="G116" s="10" t="str">
        <f>VLOOKUP(A116,CADASTRE!F:G,2,0)</f>
        <v>132 RUE MONTMARTRE</v>
      </c>
      <c r="H116" s="20" t="b">
        <f t="shared" si="4"/>
        <v>0</v>
      </c>
      <c r="I116" s="37">
        <v>4</v>
      </c>
      <c r="J116" s="10">
        <f>VLOOKUP(A116,CADASTRE!F:L,7,0)</f>
        <v>4</v>
      </c>
      <c r="K116" s="20" t="b">
        <f t="shared" si="0"/>
        <v>1</v>
      </c>
      <c r="L116" s="36">
        <v>25</v>
      </c>
      <c r="M116" s="10">
        <f>VLOOKUP(A116,CADASTRE!F:O,6,0)</f>
        <v>1001</v>
      </c>
      <c r="N116" s="38">
        <v>45</v>
      </c>
      <c r="O116" s="39">
        <f>IF(OR(VLOOKUP(A116,CADASTRE!F:V,4,0)="",VLOOKUP(A116,CADASTRE!F:V,4,0)=0),VLOOKUP(A116,CADASTRE!F:V,16,0)+VLOOKUP(A116,CADASTRE!F:X,17,0),VLOOKUP(A116,CADASTRE!F:V,4,0))</f>
        <v>47</v>
      </c>
      <c r="P116" s="15" t="str">
        <f t="shared" si="1"/>
        <v>VRAI</v>
      </c>
      <c r="Q116" s="36" t="s">
        <v>113</v>
      </c>
      <c r="R116" s="40" t="str">
        <f>VLOOKUP(A116,CADASTRE!F:AC,3,0)</f>
        <v>Appartement</v>
      </c>
      <c r="S116" s="41" t="str">
        <f>IFERROR(IF(VLOOKUP(A116,CADASTRE!F:R,13,0)="",VLOOKUP(B116,CADASTRE!F:R,13,0),VLOOKUP(A116,CADASTRE!F:R,13,0)),"")</f>
        <v/>
      </c>
      <c r="T116" s="56">
        <v>37572</v>
      </c>
      <c r="V116" s="36" t="s">
        <v>115</v>
      </c>
      <c r="W116" s="43">
        <v>1</v>
      </c>
      <c r="X116" s="36" t="s">
        <v>116</v>
      </c>
      <c r="Y116" s="43" t="s">
        <v>149</v>
      </c>
      <c r="Z116" s="36" t="s">
        <v>150</v>
      </c>
      <c r="AA116" s="43" t="s">
        <v>153</v>
      </c>
      <c r="AB116" s="36" t="s">
        <v>154</v>
      </c>
      <c r="AC116" s="36">
        <v>75102</v>
      </c>
      <c r="AD116" s="44">
        <f>VLOOKUP(D116,CADASTRE!B:E,4,0)</f>
        <v>75102</v>
      </c>
      <c r="AE116" s="20" t="b">
        <f t="shared" si="2"/>
        <v>1</v>
      </c>
      <c r="AF116" s="36">
        <v>1020039702</v>
      </c>
      <c r="AG116" s="3" t="s">
        <v>120</v>
      </c>
      <c r="AH116" s="3"/>
      <c r="AI116" s="3"/>
    </row>
    <row r="117" spans="1:35" ht="15.75" customHeight="1" x14ac:dyDescent="0.2">
      <c r="A117" s="34">
        <v>1020039703</v>
      </c>
      <c r="B117" s="35" t="s">
        <v>44</v>
      </c>
      <c r="C117" s="10">
        <v>1020039631</v>
      </c>
      <c r="D117" s="36">
        <v>148426</v>
      </c>
      <c r="E117" s="36" t="s">
        <v>37</v>
      </c>
      <c r="F117" s="36" t="s">
        <v>148</v>
      </c>
      <c r="G117" s="10" t="str">
        <f>VLOOKUP(A117,CADASTRE!F:G,2,0)</f>
        <v>132 RUE MONTMARTRE</v>
      </c>
      <c r="H117" s="20" t="b">
        <f t="shared" si="4"/>
        <v>0</v>
      </c>
      <c r="I117" s="37">
        <v>5</v>
      </c>
      <c r="J117" s="10">
        <f>VLOOKUP(A117,CADASTRE!F:L,7,0)</f>
        <v>5</v>
      </c>
      <c r="K117" s="20" t="b">
        <f t="shared" si="0"/>
        <v>1</v>
      </c>
      <c r="L117" s="36">
        <v>26</v>
      </c>
      <c r="M117" s="10">
        <f>VLOOKUP(A117,CADASTRE!F:O,6,0)</f>
        <v>1001</v>
      </c>
      <c r="N117" s="38">
        <v>96</v>
      </c>
      <c r="O117" s="39">
        <f>IF(OR(VLOOKUP(A117,CADASTRE!F:V,4,0)="",VLOOKUP(A117,CADASTRE!F:V,4,0)=0),VLOOKUP(A117,CADASTRE!F:V,16,0)+VLOOKUP(A117,CADASTRE!F:X,17,0),VLOOKUP(A117,CADASTRE!F:V,4,0))</f>
        <v>96</v>
      </c>
      <c r="P117" s="15" t="str">
        <f t="shared" si="1"/>
        <v>VRAI</v>
      </c>
      <c r="Q117" s="36" t="s">
        <v>113</v>
      </c>
      <c r="R117" s="40" t="str">
        <f>VLOOKUP(A117,CADASTRE!F:AC,3,0)</f>
        <v>Appartement</v>
      </c>
      <c r="S117" s="41" t="str">
        <f>IFERROR(IF(VLOOKUP(A117,CADASTRE!F:R,13,0)="",VLOOKUP(B117,CADASTRE!F:R,13,0),VLOOKUP(A117,CADASTRE!F:R,13,0)),"")</f>
        <v/>
      </c>
      <c r="T117" s="56">
        <v>37572</v>
      </c>
      <c r="V117" s="36" t="s">
        <v>115</v>
      </c>
      <c r="W117" s="43">
        <v>1</v>
      </c>
      <c r="X117" s="36" t="s">
        <v>116</v>
      </c>
      <c r="Y117" s="43" t="s">
        <v>149</v>
      </c>
      <c r="Z117" s="36" t="s">
        <v>150</v>
      </c>
      <c r="AA117" s="43" t="s">
        <v>153</v>
      </c>
      <c r="AB117" s="36" t="s">
        <v>154</v>
      </c>
      <c r="AC117" s="36">
        <v>75102</v>
      </c>
      <c r="AD117" s="44">
        <f>VLOOKUP(D117,CADASTRE!B:E,4,0)</f>
        <v>75102</v>
      </c>
      <c r="AE117" s="20" t="b">
        <f t="shared" si="2"/>
        <v>1</v>
      </c>
      <c r="AF117" s="36">
        <v>1020039703</v>
      </c>
      <c r="AG117" s="3" t="s">
        <v>120</v>
      </c>
      <c r="AH117" s="3"/>
      <c r="AI117" s="3"/>
    </row>
    <row r="118" spans="1:35" ht="15.75" customHeight="1" x14ac:dyDescent="0.2">
      <c r="A118" s="55">
        <v>1020039654</v>
      </c>
      <c r="B118" s="35" t="s">
        <v>44</v>
      </c>
      <c r="C118" s="10"/>
      <c r="D118" s="36">
        <v>148427</v>
      </c>
      <c r="E118" s="36" t="s">
        <v>37</v>
      </c>
      <c r="F118" s="36" t="s">
        <v>148</v>
      </c>
      <c r="G118" s="10" t="str">
        <f>VLOOKUP(A118,CADASTRE!F:G,2,0)</f>
        <v>132 RUE MONTMARTRE</v>
      </c>
      <c r="H118" s="20" t="b">
        <f t="shared" si="4"/>
        <v>0</v>
      </c>
      <c r="I118" s="37">
        <v>81</v>
      </c>
      <c r="J118" s="10">
        <f>VLOOKUP(A118,CADASTRE!F:L,7,0)</f>
        <v>81</v>
      </c>
      <c r="K118" s="20" t="b">
        <f t="shared" si="0"/>
        <v>1</v>
      </c>
      <c r="L118" s="36">
        <v>6001</v>
      </c>
      <c r="M118" s="10">
        <f>VLOOKUP(A118,CADASTRE!F:O,6,0)</f>
        <v>1001</v>
      </c>
      <c r="N118" s="38">
        <v>0</v>
      </c>
      <c r="O118" s="39">
        <f>IF(OR(VLOOKUP(A118,CADASTRE!F:V,4,0)="",VLOOKUP(A118,CADASTRE!F:V,4,0)=0),VLOOKUP(A118,CADASTRE!F:V,16,0)+VLOOKUP(A118,CADASTRE!F:X,17,0),VLOOKUP(A118,CADASTRE!F:V,4,0))</f>
        <v>0</v>
      </c>
      <c r="P118" s="15" t="str">
        <f t="shared" si="1"/>
        <v>VRAI</v>
      </c>
      <c r="Q118" s="36" t="s">
        <v>52</v>
      </c>
      <c r="R118" s="40" t="str">
        <f>VLOOKUP(A118,CADASTRE!F:AC,3,0)</f>
        <v>Dépendance bâtie isolée</v>
      </c>
      <c r="S118" s="41" t="str">
        <f>IFERROR(IF(VLOOKUP(A118,CADASTRE!F:R,13,0)="",VLOOKUP(B118,CADASTRE!F:R,13,0),VLOOKUP(A118,CADASTRE!F:R,13,0)),"")</f>
        <v>Parking</v>
      </c>
      <c r="T118" s="56">
        <v>37572</v>
      </c>
      <c r="V118" s="36" t="s">
        <v>115</v>
      </c>
      <c r="W118" s="43">
        <v>1</v>
      </c>
      <c r="X118" s="36" t="s">
        <v>116</v>
      </c>
      <c r="Y118" s="43" t="s">
        <v>149</v>
      </c>
      <c r="Z118" s="36" t="s">
        <v>150</v>
      </c>
      <c r="AA118" s="43" t="s">
        <v>155</v>
      </c>
      <c r="AB118" s="36" t="s">
        <v>156</v>
      </c>
      <c r="AC118" s="36">
        <v>75102</v>
      </c>
      <c r="AD118" s="44">
        <f>VLOOKUP(D118,CADASTRE!B:E,4,0)</f>
        <v>75102</v>
      </c>
      <c r="AE118" s="20" t="b">
        <f t="shared" si="2"/>
        <v>1</v>
      </c>
      <c r="AF118" s="36">
        <v>1020039659</v>
      </c>
      <c r="AG118" s="3" t="s">
        <v>120</v>
      </c>
      <c r="AH118" s="3"/>
      <c r="AI118" s="3"/>
    </row>
    <row r="119" spans="1:35" ht="15.75" customHeight="1" x14ac:dyDescent="0.2">
      <c r="A119" s="45">
        <v>1020823154</v>
      </c>
      <c r="B119" s="35" t="s">
        <v>44</v>
      </c>
      <c r="C119" s="10"/>
      <c r="D119" s="36">
        <v>148428</v>
      </c>
      <c r="E119" s="36" t="s">
        <v>37</v>
      </c>
      <c r="F119" s="36" t="s">
        <v>148</v>
      </c>
      <c r="G119" s="10" t="str">
        <f>VLOOKUP(A119,CADASTRE!F:G,2,0)</f>
        <v>132 RUE MONTMARTRE</v>
      </c>
      <c r="H119" s="20" t="b">
        <f t="shared" si="4"/>
        <v>0</v>
      </c>
      <c r="I119" s="37">
        <v>81</v>
      </c>
      <c r="J119" s="10">
        <f>VLOOKUP(A119,CADASTRE!F:L,7,0)</f>
        <v>81</v>
      </c>
      <c r="K119" s="20" t="b">
        <f t="shared" si="0"/>
        <v>1</v>
      </c>
      <c r="L119" s="36">
        <v>6002</v>
      </c>
      <c r="M119" s="10">
        <f>VLOOKUP(A119,CADASTRE!F:O,6,0)</f>
        <v>19001</v>
      </c>
      <c r="N119" s="38">
        <v>0</v>
      </c>
      <c r="O119" s="39">
        <f>IF(OR(VLOOKUP(A119,CADASTRE!F:V,4,0)="",VLOOKUP(A119,CADASTRE!F:V,4,0)=0),VLOOKUP(A119,CADASTRE!F:V,16,0)+VLOOKUP(A119,CADASTRE!F:X,17,0),VLOOKUP(A119,CADASTRE!F:V,4,0))</f>
        <v>0</v>
      </c>
      <c r="P119" s="15" t="str">
        <f t="shared" si="1"/>
        <v>VRAI</v>
      </c>
      <c r="Q119" s="36" t="s">
        <v>52</v>
      </c>
      <c r="R119" s="40" t="str">
        <f>VLOOKUP(A119,CADASTRE!F:AC,3,0)</f>
        <v>Dépendance bâtie isolée</v>
      </c>
      <c r="S119" s="41" t="str">
        <f>IFERROR(IF(VLOOKUP(A119,CADASTRE!F:R,13,0)="",VLOOKUP(B119,CADASTRE!F:R,13,0),VLOOKUP(A119,CADASTRE!F:R,13,0)),"")</f>
        <v>Parking</v>
      </c>
      <c r="T119" s="56">
        <v>37572</v>
      </c>
      <c r="V119" s="36" t="s">
        <v>115</v>
      </c>
      <c r="W119" s="43">
        <v>1</v>
      </c>
      <c r="X119" s="36" t="s">
        <v>116</v>
      </c>
      <c r="Y119" s="43" t="s">
        <v>149</v>
      </c>
      <c r="Z119" s="36" t="s">
        <v>150</v>
      </c>
      <c r="AA119" s="43" t="s">
        <v>155</v>
      </c>
      <c r="AB119" s="36" t="s">
        <v>156</v>
      </c>
      <c r="AC119" s="36">
        <v>75102</v>
      </c>
      <c r="AD119" s="44">
        <f>VLOOKUP(D119,CADASTRE!B:E,4,0)</f>
        <v>75102</v>
      </c>
      <c r="AE119" s="20" t="b">
        <f t="shared" si="2"/>
        <v>1</v>
      </c>
      <c r="AF119" s="36">
        <v>1020039654</v>
      </c>
      <c r="AG119" s="3" t="s">
        <v>120</v>
      </c>
      <c r="AH119" s="3"/>
      <c r="AI119" s="3"/>
    </row>
    <row r="120" spans="1:35" ht="15.75" customHeight="1" x14ac:dyDescent="0.2">
      <c r="A120" s="55">
        <v>1020039655</v>
      </c>
      <c r="B120" s="35" t="s">
        <v>44</v>
      </c>
      <c r="C120" s="10"/>
      <c r="D120" s="36">
        <v>148429</v>
      </c>
      <c r="E120" s="36" t="s">
        <v>37</v>
      </c>
      <c r="F120" s="36" t="s">
        <v>148</v>
      </c>
      <c r="G120" s="10" t="str">
        <f>VLOOKUP(A120,CADASTRE!F:G,2,0)</f>
        <v>132 RUE MONTMARTRE</v>
      </c>
      <c r="H120" s="20" t="b">
        <f t="shared" si="4"/>
        <v>0</v>
      </c>
      <c r="I120" s="37">
        <v>81</v>
      </c>
      <c r="J120" s="10">
        <f>VLOOKUP(A120,CADASTRE!F:L,7,0)</f>
        <v>81</v>
      </c>
      <c r="K120" s="20" t="b">
        <f t="shared" si="0"/>
        <v>1</v>
      </c>
      <c r="L120" s="36" t="s">
        <v>157</v>
      </c>
      <c r="M120" s="10">
        <f>VLOOKUP(A120,CADASTRE!F:O,6,0)</f>
        <v>2001</v>
      </c>
      <c r="N120" s="38">
        <v>0</v>
      </c>
      <c r="O120" s="39">
        <f>IF(OR(VLOOKUP(A120,CADASTRE!F:V,4,0)="",VLOOKUP(A120,CADASTRE!F:V,4,0)=0),VLOOKUP(A120,CADASTRE!F:V,16,0)+VLOOKUP(A120,CADASTRE!F:X,17,0),VLOOKUP(A120,CADASTRE!F:V,4,0))</f>
        <v>0</v>
      </c>
      <c r="P120" s="15" t="str">
        <f t="shared" si="1"/>
        <v>VRAI</v>
      </c>
      <c r="Q120" s="36" t="s">
        <v>52</v>
      </c>
      <c r="R120" s="40" t="str">
        <f>VLOOKUP(A120,CADASTRE!F:AC,3,0)</f>
        <v>Dépendance bâtie isolée</v>
      </c>
      <c r="S120" s="41" t="str">
        <f>IFERROR(IF(VLOOKUP(A120,CADASTRE!F:R,13,0)="",VLOOKUP(B120,CADASTRE!F:R,13,0),VLOOKUP(A120,CADASTRE!F:R,13,0)),"")</f>
        <v>Parking</v>
      </c>
      <c r="T120" s="56">
        <v>37572</v>
      </c>
      <c r="V120" s="36" t="s">
        <v>115</v>
      </c>
      <c r="W120" s="43">
        <v>1</v>
      </c>
      <c r="X120" s="36" t="s">
        <v>116</v>
      </c>
      <c r="Y120" s="43" t="s">
        <v>149</v>
      </c>
      <c r="Z120" s="36" t="s">
        <v>150</v>
      </c>
      <c r="AA120" s="43" t="s">
        <v>155</v>
      </c>
      <c r="AB120" s="36" t="s">
        <v>156</v>
      </c>
      <c r="AC120" s="36">
        <v>75102</v>
      </c>
      <c r="AD120" s="44">
        <f>VLOOKUP(D120,CADASTRE!B:E,4,0)</f>
        <v>75102</v>
      </c>
      <c r="AE120" s="20" t="b">
        <f t="shared" si="2"/>
        <v>1</v>
      </c>
      <c r="AF120" s="36" t="s">
        <v>44</v>
      </c>
      <c r="AG120" s="3" t="s">
        <v>120</v>
      </c>
      <c r="AH120" s="3"/>
      <c r="AI120" s="3"/>
    </row>
    <row r="121" spans="1:35" ht="15.75" customHeight="1" x14ac:dyDescent="0.2">
      <c r="A121" s="34"/>
      <c r="B121" s="35" t="s">
        <v>44</v>
      </c>
      <c r="C121" s="10"/>
      <c r="D121" s="46">
        <v>148430</v>
      </c>
      <c r="E121" s="46" t="s">
        <v>37</v>
      </c>
      <c r="F121" s="46" t="s">
        <v>148</v>
      </c>
      <c r="G121" s="10" t="e">
        <f>VLOOKUP(A121,CADASTRE!F:G,2,0)</f>
        <v>#N/A</v>
      </c>
      <c r="H121" s="20" t="e">
        <f t="shared" si="4"/>
        <v>#N/A</v>
      </c>
      <c r="I121" s="47">
        <v>81</v>
      </c>
      <c r="J121" s="10" t="e">
        <f>VLOOKUP(A121,CADASTRE!F:L,7,0)</f>
        <v>#N/A</v>
      </c>
      <c r="K121" s="20" t="e">
        <f t="shared" si="0"/>
        <v>#N/A</v>
      </c>
      <c r="L121" s="46" t="s">
        <v>158</v>
      </c>
      <c r="M121" s="10" t="e">
        <f>VLOOKUP(A121,CADASTRE!F:O,6,0)</f>
        <v>#N/A</v>
      </c>
      <c r="N121" s="48">
        <v>0</v>
      </c>
      <c r="O121" s="39" t="e">
        <f>IF(OR(VLOOKUP(A121,CADASTRE!F:V,4,0)="",VLOOKUP(A121,CADASTRE!F:V,4,0)=0),VLOOKUP(A121,CADASTRE!F:V,16,0)+VLOOKUP(A121,CADASTRE!F:X,17,0),VLOOKUP(A121,CADASTRE!F:V,4,0))</f>
        <v>#N/A</v>
      </c>
      <c r="P121" s="15" t="e">
        <f t="shared" si="1"/>
        <v>#N/A</v>
      </c>
      <c r="Q121" s="46" t="s">
        <v>52</v>
      </c>
      <c r="R121" s="40" t="e">
        <f>VLOOKUP(A121,CADASTRE!F:AC,3,0)</f>
        <v>#N/A</v>
      </c>
      <c r="S121" s="41" t="str">
        <f>IFERROR(IF(VLOOKUP(A121,CADASTRE!F:R,13,0)="",VLOOKUP(B121,CADASTRE!F:R,13,0),VLOOKUP(A121,CADASTRE!F:R,13,0)),"")</f>
        <v/>
      </c>
      <c r="T121" s="57">
        <v>37572</v>
      </c>
      <c r="U121" s="49">
        <v>41640</v>
      </c>
      <c r="V121" s="46" t="s">
        <v>128</v>
      </c>
      <c r="W121" s="46">
        <v>1</v>
      </c>
      <c r="X121" s="46" t="s">
        <v>116</v>
      </c>
      <c r="Y121" s="46" t="s">
        <v>149</v>
      </c>
      <c r="Z121" s="46" t="s">
        <v>150</v>
      </c>
      <c r="AA121" s="46" t="s">
        <v>155</v>
      </c>
      <c r="AB121" s="46" t="s">
        <v>156</v>
      </c>
      <c r="AC121" s="46">
        <v>75102</v>
      </c>
      <c r="AD121" s="44" t="e">
        <f>VLOOKUP(D121,CADASTRE!B:E,4,0)</f>
        <v>#N/A</v>
      </c>
      <c r="AE121" s="20" t="e">
        <f t="shared" si="2"/>
        <v>#N/A</v>
      </c>
      <c r="AF121" s="46" t="s">
        <v>44</v>
      </c>
      <c r="AG121" s="3" t="s">
        <v>120</v>
      </c>
      <c r="AH121" s="3"/>
      <c r="AI121" s="3"/>
    </row>
    <row r="122" spans="1:35" ht="15.75" customHeight="1" x14ac:dyDescent="0.2">
      <c r="A122" s="45">
        <v>1020823157</v>
      </c>
      <c r="B122" s="35" t="s">
        <v>44</v>
      </c>
      <c r="C122" s="10"/>
      <c r="D122" s="36">
        <v>148431</v>
      </c>
      <c r="E122" s="36" t="s">
        <v>37</v>
      </c>
      <c r="F122" s="36" t="s">
        <v>148</v>
      </c>
      <c r="G122" s="10" t="str">
        <f>VLOOKUP(A122,CADASTRE!F:G,2,0)</f>
        <v>132 RUE MONTMARTRE</v>
      </c>
      <c r="H122" s="20" t="b">
        <f t="shared" si="4"/>
        <v>0</v>
      </c>
      <c r="I122" s="37">
        <v>81</v>
      </c>
      <c r="J122" s="10">
        <f>VLOOKUP(A122,CADASTRE!F:L,7,0)</f>
        <v>81</v>
      </c>
      <c r="K122" s="20" t="b">
        <f t="shared" si="0"/>
        <v>1</v>
      </c>
      <c r="L122" s="36" t="s">
        <v>159</v>
      </c>
      <c r="M122" s="10">
        <f>VLOOKUP(A122,CADASTRE!F:O,6,0)</f>
        <v>20001</v>
      </c>
      <c r="N122" s="38">
        <v>0</v>
      </c>
      <c r="O122" s="39">
        <f>IF(OR(VLOOKUP(A122,CADASTRE!F:V,4,0)="",VLOOKUP(A122,CADASTRE!F:V,4,0)=0),VLOOKUP(A122,CADASTRE!F:V,16,0)+VLOOKUP(A122,CADASTRE!F:X,17,0),VLOOKUP(A122,CADASTRE!F:V,4,0))</f>
        <v>0</v>
      </c>
      <c r="P122" s="15" t="str">
        <f t="shared" si="1"/>
        <v>VRAI</v>
      </c>
      <c r="Q122" s="36" t="s">
        <v>52</v>
      </c>
      <c r="R122" s="40" t="str">
        <f>VLOOKUP(A122,CADASTRE!F:AC,3,0)</f>
        <v>Dépendance bâtie isolée</v>
      </c>
      <c r="S122" s="41" t="str">
        <f>IFERROR(IF(VLOOKUP(A122,CADASTRE!F:R,13,0)="",VLOOKUP(B122,CADASTRE!F:R,13,0),VLOOKUP(A122,CADASTRE!F:R,13,0)),"")</f>
        <v>Parking</v>
      </c>
      <c r="T122" s="56">
        <v>37572</v>
      </c>
      <c r="V122" s="36" t="s">
        <v>115</v>
      </c>
      <c r="W122" s="43">
        <v>1</v>
      </c>
      <c r="X122" s="36" t="s">
        <v>116</v>
      </c>
      <c r="Y122" s="43" t="s">
        <v>149</v>
      </c>
      <c r="Z122" s="36" t="s">
        <v>150</v>
      </c>
      <c r="AA122" s="43" t="s">
        <v>155</v>
      </c>
      <c r="AB122" s="36" t="s">
        <v>156</v>
      </c>
      <c r="AC122" s="36">
        <v>75102</v>
      </c>
      <c r="AD122" s="44">
        <f>VLOOKUP(D122,CADASTRE!B:E,4,0)</f>
        <v>75102</v>
      </c>
      <c r="AE122" s="20" t="b">
        <f t="shared" si="2"/>
        <v>1</v>
      </c>
      <c r="AF122" s="36">
        <v>1020039662</v>
      </c>
      <c r="AG122" s="3" t="s">
        <v>120</v>
      </c>
      <c r="AH122" s="3"/>
      <c r="AI122" s="3"/>
    </row>
    <row r="123" spans="1:35" ht="15.75" customHeight="1" x14ac:dyDescent="0.2">
      <c r="A123" s="34"/>
      <c r="B123" s="35" t="s">
        <v>44</v>
      </c>
      <c r="C123" s="10"/>
      <c r="D123" s="46">
        <v>148432</v>
      </c>
      <c r="E123" s="46" t="s">
        <v>37</v>
      </c>
      <c r="F123" s="46" t="s">
        <v>148</v>
      </c>
      <c r="G123" s="10" t="e">
        <f>VLOOKUP(A123,CADASTRE!F:G,2,0)</f>
        <v>#N/A</v>
      </c>
      <c r="H123" s="20" t="e">
        <f t="shared" si="4"/>
        <v>#N/A</v>
      </c>
      <c r="I123" s="47">
        <v>81</v>
      </c>
      <c r="J123" s="10" t="e">
        <f>VLOOKUP(A123,CADASTRE!F:L,7,0)</f>
        <v>#N/A</v>
      </c>
      <c r="K123" s="20" t="e">
        <f t="shared" si="0"/>
        <v>#N/A</v>
      </c>
      <c r="L123" s="46" t="s">
        <v>160</v>
      </c>
      <c r="M123" s="10" t="e">
        <f>VLOOKUP(A123,CADASTRE!F:O,6,0)</f>
        <v>#N/A</v>
      </c>
      <c r="N123" s="48">
        <v>0</v>
      </c>
      <c r="O123" s="39" t="e">
        <f>IF(OR(VLOOKUP(A123,CADASTRE!F:V,4,0)="",VLOOKUP(A123,CADASTRE!F:V,4,0)=0),VLOOKUP(A123,CADASTRE!F:V,16,0)+VLOOKUP(A123,CADASTRE!F:X,17,0),VLOOKUP(A123,CADASTRE!F:V,4,0))</f>
        <v>#N/A</v>
      </c>
      <c r="P123" s="15" t="e">
        <f t="shared" si="1"/>
        <v>#N/A</v>
      </c>
      <c r="Q123" s="46" t="s">
        <v>52</v>
      </c>
      <c r="R123" s="40" t="e">
        <f>VLOOKUP(A123,CADASTRE!F:AC,3,0)</f>
        <v>#N/A</v>
      </c>
      <c r="S123" s="41" t="str">
        <f>IFERROR(IF(VLOOKUP(A123,CADASTRE!F:R,13,0)="",VLOOKUP(B123,CADASTRE!F:R,13,0),VLOOKUP(A123,CADASTRE!F:R,13,0)),"")</f>
        <v/>
      </c>
      <c r="T123" s="57">
        <v>37572</v>
      </c>
      <c r="U123" s="49">
        <v>41640</v>
      </c>
      <c r="V123" s="46" t="s">
        <v>128</v>
      </c>
      <c r="W123" s="46">
        <v>1</v>
      </c>
      <c r="X123" s="46" t="s">
        <v>116</v>
      </c>
      <c r="Y123" s="46" t="s">
        <v>149</v>
      </c>
      <c r="Z123" s="46" t="s">
        <v>150</v>
      </c>
      <c r="AA123" s="46" t="s">
        <v>155</v>
      </c>
      <c r="AB123" s="46" t="s">
        <v>156</v>
      </c>
      <c r="AC123" s="46">
        <v>75102</v>
      </c>
      <c r="AD123" s="44" t="e">
        <f>VLOOKUP(D123,CADASTRE!B:E,4,0)</f>
        <v>#N/A</v>
      </c>
      <c r="AE123" s="20" t="e">
        <f t="shared" si="2"/>
        <v>#N/A</v>
      </c>
      <c r="AF123" s="46" t="s">
        <v>44</v>
      </c>
      <c r="AG123" s="3" t="s">
        <v>120</v>
      </c>
      <c r="AH123" s="3"/>
      <c r="AI123" s="3"/>
    </row>
    <row r="124" spans="1:35" ht="15.75" customHeight="1" x14ac:dyDescent="0.2">
      <c r="A124" s="34">
        <v>1020823152</v>
      </c>
      <c r="B124" s="35" t="s">
        <v>44</v>
      </c>
      <c r="C124" s="10"/>
      <c r="D124" s="36">
        <v>148433</v>
      </c>
      <c r="E124" s="36" t="s">
        <v>37</v>
      </c>
      <c r="F124" s="36" t="s">
        <v>148</v>
      </c>
      <c r="G124" s="10" t="str">
        <f>VLOOKUP(A124,CADASTRE!F:G,2,0)</f>
        <v>132 RUE MONTMARTRE</v>
      </c>
      <c r="H124" s="20" t="b">
        <f t="shared" si="4"/>
        <v>0</v>
      </c>
      <c r="I124" s="37">
        <v>81</v>
      </c>
      <c r="J124" s="10">
        <f>VLOOKUP(A124,CADASTRE!F:L,7,0)</f>
        <v>81</v>
      </c>
      <c r="K124" s="20" t="b">
        <f t="shared" si="0"/>
        <v>1</v>
      </c>
      <c r="L124" s="36" t="s">
        <v>161</v>
      </c>
      <c r="M124" s="10">
        <f>VLOOKUP(A124,CADASTRE!F:O,6,0)</f>
        <v>5001</v>
      </c>
      <c r="N124" s="38">
        <v>0</v>
      </c>
      <c r="O124" s="39">
        <f>IF(OR(VLOOKUP(A124,CADASTRE!F:V,4,0)="",VLOOKUP(A124,CADASTRE!F:V,4,0)=0),VLOOKUP(A124,CADASTRE!F:V,16,0)+VLOOKUP(A124,CADASTRE!F:X,17,0),VLOOKUP(A124,CADASTRE!F:V,4,0))</f>
        <v>0</v>
      </c>
      <c r="P124" s="15" t="str">
        <f t="shared" si="1"/>
        <v>VRAI</v>
      </c>
      <c r="Q124" s="36" t="s">
        <v>52</v>
      </c>
      <c r="R124" s="40" t="str">
        <f>VLOOKUP(A124,CADASTRE!F:AC,3,0)</f>
        <v>Dépendance bâtie isolée</v>
      </c>
      <c r="S124" s="41" t="str">
        <f>IFERROR(IF(VLOOKUP(A124,CADASTRE!F:R,13,0)="",VLOOKUP(B124,CADASTRE!F:R,13,0),VLOOKUP(A124,CADASTRE!F:R,13,0)),"")</f>
        <v>Parking</v>
      </c>
      <c r="T124" s="56">
        <v>37572</v>
      </c>
      <c r="V124" s="36" t="s">
        <v>115</v>
      </c>
      <c r="W124" s="43">
        <v>1</v>
      </c>
      <c r="X124" s="36" t="s">
        <v>116</v>
      </c>
      <c r="Y124" s="43" t="s">
        <v>149</v>
      </c>
      <c r="Z124" s="36" t="s">
        <v>150</v>
      </c>
      <c r="AA124" s="43" t="s">
        <v>155</v>
      </c>
      <c r="AB124" s="36" t="s">
        <v>156</v>
      </c>
      <c r="AC124" s="36">
        <v>75102</v>
      </c>
      <c r="AD124" s="44">
        <f>VLOOKUP(D124,CADASTRE!B:E,4,0)</f>
        <v>75102</v>
      </c>
      <c r="AE124" s="20" t="b">
        <f t="shared" si="2"/>
        <v>1</v>
      </c>
      <c r="AF124" s="36">
        <v>1020823154</v>
      </c>
      <c r="AG124" s="3" t="s">
        <v>120</v>
      </c>
      <c r="AH124" s="3"/>
      <c r="AI124" s="3"/>
    </row>
    <row r="125" spans="1:35" ht="15.75" customHeight="1" x14ac:dyDescent="0.2">
      <c r="A125" s="34"/>
      <c r="B125" s="35" t="s">
        <v>44</v>
      </c>
      <c r="C125" s="10"/>
      <c r="D125" s="46">
        <v>148434</v>
      </c>
      <c r="E125" s="46" t="s">
        <v>37</v>
      </c>
      <c r="F125" s="46" t="s">
        <v>148</v>
      </c>
      <c r="G125" s="10" t="e">
        <f>VLOOKUP(A125,CADASTRE!F:G,2,0)</f>
        <v>#N/A</v>
      </c>
      <c r="H125" s="20" t="e">
        <f t="shared" si="4"/>
        <v>#N/A</v>
      </c>
      <c r="I125" s="47">
        <v>81</v>
      </c>
      <c r="J125" s="10" t="e">
        <f>VLOOKUP(A125,CADASTRE!F:L,7,0)</f>
        <v>#N/A</v>
      </c>
      <c r="K125" s="20" t="e">
        <f t="shared" si="0"/>
        <v>#N/A</v>
      </c>
      <c r="L125" s="46" t="s">
        <v>162</v>
      </c>
      <c r="M125" s="10" t="e">
        <f>VLOOKUP(A125,CADASTRE!F:O,6,0)</f>
        <v>#N/A</v>
      </c>
      <c r="N125" s="48">
        <v>0</v>
      </c>
      <c r="O125" s="39" t="e">
        <f>IF(OR(VLOOKUP(A125,CADASTRE!F:V,4,0)="",VLOOKUP(A125,CADASTRE!F:V,4,0)=0),VLOOKUP(A125,CADASTRE!F:V,16,0)+VLOOKUP(A125,CADASTRE!F:X,17,0),VLOOKUP(A125,CADASTRE!F:V,4,0))</f>
        <v>#N/A</v>
      </c>
      <c r="P125" s="15" t="e">
        <f t="shared" si="1"/>
        <v>#N/A</v>
      </c>
      <c r="Q125" s="46" t="s">
        <v>52</v>
      </c>
      <c r="R125" s="40" t="e">
        <f>VLOOKUP(A125,CADASTRE!F:AC,3,0)</f>
        <v>#N/A</v>
      </c>
      <c r="S125" s="41" t="str">
        <f>IFERROR(IF(VLOOKUP(A125,CADASTRE!F:R,13,0)="",VLOOKUP(B125,CADASTRE!F:R,13,0),VLOOKUP(A125,CADASTRE!F:R,13,0)),"")</f>
        <v/>
      </c>
      <c r="T125" s="57">
        <v>37572</v>
      </c>
      <c r="U125" s="49">
        <v>41640</v>
      </c>
      <c r="V125" s="46" t="s">
        <v>128</v>
      </c>
      <c r="W125" s="46">
        <v>1</v>
      </c>
      <c r="X125" s="46" t="s">
        <v>116</v>
      </c>
      <c r="Y125" s="46" t="s">
        <v>149</v>
      </c>
      <c r="Z125" s="46" t="s">
        <v>150</v>
      </c>
      <c r="AA125" s="46" t="s">
        <v>155</v>
      </c>
      <c r="AB125" s="46" t="s">
        <v>156</v>
      </c>
      <c r="AC125" s="46">
        <v>75102</v>
      </c>
      <c r="AD125" s="44" t="e">
        <f>VLOOKUP(D125,CADASTRE!B:E,4,0)</f>
        <v>#N/A</v>
      </c>
      <c r="AE125" s="20" t="e">
        <f t="shared" si="2"/>
        <v>#N/A</v>
      </c>
      <c r="AF125" s="46" t="s">
        <v>44</v>
      </c>
      <c r="AG125" s="3" t="s">
        <v>120</v>
      </c>
      <c r="AH125" s="3"/>
      <c r="AI125" s="3"/>
    </row>
    <row r="126" spans="1:35" ht="15.75" customHeight="1" x14ac:dyDescent="0.2">
      <c r="A126" s="34">
        <v>1020039659</v>
      </c>
      <c r="B126" s="35" t="s">
        <v>44</v>
      </c>
      <c r="C126" s="10"/>
      <c r="D126" s="36">
        <v>148435</v>
      </c>
      <c r="E126" s="36" t="s">
        <v>37</v>
      </c>
      <c r="F126" s="36" t="s">
        <v>148</v>
      </c>
      <c r="G126" s="10" t="str">
        <f>VLOOKUP(A126,CADASTRE!F:G,2,0)</f>
        <v>132 RUE MONTMARTRE</v>
      </c>
      <c r="H126" s="20" t="b">
        <f t="shared" si="4"/>
        <v>0</v>
      </c>
      <c r="I126" s="37">
        <v>81</v>
      </c>
      <c r="J126" s="10">
        <f>VLOOKUP(A126,CADASTRE!F:L,7,0)</f>
        <v>81</v>
      </c>
      <c r="K126" s="20" t="b">
        <f t="shared" si="0"/>
        <v>1</v>
      </c>
      <c r="L126" s="36">
        <v>6006</v>
      </c>
      <c r="M126" s="10">
        <f>VLOOKUP(A126,CADASTRE!F:O,6,0)</f>
        <v>6001</v>
      </c>
      <c r="N126" s="38">
        <v>0</v>
      </c>
      <c r="O126" s="39">
        <f>IF(OR(VLOOKUP(A126,CADASTRE!F:V,4,0)="",VLOOKUP(A126,CADASTRE!F:V,4,0)=0),VLOOKUP(A126,CADASTRE!F:V,16,0)+VLOOKUP(A126,CADASTRE!F:X,17,0),VLOOKUP(A126,CADASTRE!F:V,4,0))</f>
        <v>0</v>
      </c>
      <c r="P126" s="15" t="str">
        <f t="shared" si="1"/>
        <v>VRAI</v>
      </c>
      <c r="Q126" s="36" t="s">
        <v>52</v>
      </c>
      <c r="R126" s="40" t="str">
        <f>VLOOKUP(A126,CADASTRE!F:AC,3,0)</f>
        <v>Dépendance bâtie isolée</v>
      </c>
      <c r="S126" s="41" t="str">
        <f>IFERROR(IF(VLOOKUP(A126,CADASTRE!F:R,13,0)="",VLOOKUP(B126,CADASTRE!F:R,13,0),VLOOKUP(A126,CADASTRE!F:R,13,0)),"")</f>
        <v>Parking</v>
      </c>
      <c r="T126" s="56">
        <v>37572</v>
      </c>
      <c r="V126" s="36" t="s">
        <v>115</v>
      </c>
      <c r="W126" s="43">
        <v>1</v>
      </c>
      <c r="X126" s="36" t="s">
        <v>116</v>
      </c>
      <c r="Y126" s="43" t="s">
        <v>149</v>
      </c>
      <c r="Z126" s="36" t="s">
        <v>150</v>
      </c>
      <c r="AA126" s="43" t="s">
        <v>155</v>
      </c>
      <c r="AB126" s="36" t="s">
        <v>156</v>
      </c>
      <c r="AC126" s="36">
        <v>75102</v>
      </c>
      <c r="AD126" s="44">
        <f>VLOOKUP(D126,CADASTRE!B:E,4,0)</f>
        <v>75102</v>
      </c>
      <c r="AE126" s="20" t="b">
        <f t="shared" si="2"/>
        <v>1</v>
      </c>
      <c r="AF126" s="36">
        <v>1020039672</v>
      </c>
      <c r="AG126" s="3" t="s">
        <v>120</v>
      </c>
      <c r="AH126" s="3"/>
      <c r="AI126" s="3"/>
    </row>
    <row r="127" spans="1:35" ht="15.75" customHeight="1" x14ac:dyDescent="0.2">
      <c r="A127" s="55">
        <v>1020039660</v>
      </c>
      <c r="B127" s="35" t="s">
        <v>44</v>
      </c>
      <c r="C127" s="10"/>
      <c r="D127" s="36">
        <v>148436</v>
      </c>
      <c r="E127" s="36" t="s">
        <v>37</v>
      </c>
      <c r="F127" s="36" t="s">
        <v>148</v>
      </c>
      <c r="G127" s="10" t="str">
        <f>VLOOKUP(A127,CADASTRE!F:G,2,0)</f>
        <v>132 RUE MONTMARTRE</v>
      </c>
      <c r="H127" s="20" t="b">
        <f t="shared" si="4"/>
        <v>0</v>
      </c>
      <c r="I127" s="37">
        <v>81</v>
      </c>
      <c r="J127" s="10">
        <f>VLOOKUP(A127,CADASTRE!F:L,7,0)</f>
        <v>81</v>
      </c>
      <c r="K127" s="20" t="b">
        <f t="shared" si="0"/>
        <v>1</v>
      </c>
      <c r="L127" s="36">
        <v>6007</v>
      </c>
      <c r="M127" s="10">
        <f>VLOOKUP(A127,CADASTRE!F:O,6,0)</f>
        <v>7001</v>
      </c>
      <c r="N127" s="38">
        <v>0</v>
      </c>
      <c r="O127" s="39">
        <f>IF(OR(VLOOKUP(A127,CADASTRE!F:V,4,0)="",VLOOKUP(A127,CADASTRE!F:V,4,0)=0),VLOOKUP(A127,CADASTRE!F:V,16,0)+VLOOKUP(A127,CADASTRE!F:X,17,0),VLOOKUP(A127,CADASTRE!F:V,4,0))</f>
        <v>0</v>
      </c>
      <c r="P127" s="15" t="str">
        <f t="shared" si="1"/>
        <v>VRAI</v>
      </c>
      <c r="Q127" s="36" t="s">
        <v>52</v>
      </c>
      <c r="R127" s="40" t="str">
        <f>VLOOKUP(A127,CADASTRE!F:AC,3,0)</f>
        <v>Dépendance bâtie isolée</v>
      </c>
      <c r="S127" s="41" t="str">
        <f>IFERROR(IF(VLOOKUP(A127,CADASTRE!F:R,13,0)="",VLOOKUP(B127,CADASTRE!F:R,13,0),VLOOKUP(A127,CADASTRE!F:R,13,0)),"")</f>
        <v>Parking</v>
      </c>
      <c r="T127" s="56">
        <v>37572</v>
      </c>
      <c r="V127" s="36" t="s">
        <v>115</v>
      </c>
      <c r="W127" s="43">
        <v>1</v>
      </c>
      <c r="X127" s="36" t="s">
        <v>116</v>
      </c>
      <c r="Y127" s="43" t="s">
        <v>149</v>
      </c>
      <c r="Z127" s="36" t="s">
        <v>150</v>
      </c>
      <c r="AA127" s="43" t="s">
        <v>155</v>
      </c>
      <c r="AB127" s="36" t="s">
        <v>156</v>
      </c>
      <c r="AC127" s="36">
        <v>75102</v>
      </c>
      <c r="AD127" s="44">
        <f>VLOOKUP(D127,CADASTRE!B:E,4,0)</f>
        <v>75102</v>
      </c>
      <c r="AE127" s="20" t="b">
        <f t="shared" si="2"/>
        <v>1</v>
      </c>
      <c r="AF127" s="36">
        <v>1020039680</v>
      </c>
      <c r="AG127" s="3" t="s">
        <v>120</v>
      </c>
      <c r="AH127" s="3"/>
      <c r="AI127" s="3"/>
    </row>
    <row r="128" spans="1:35" ht="15.75" customHeight="1" x14ac:dyDescent="0.2">
      <c r="A128" s="45">
        <v>1020823160</v>
      </c>
      <c r="B128" s="35" t="s">
        <v>44</v>
      </c>
      <c r="C128" s="10"/>
      <c r="D128" s="36">
        <v>148437</v>
      </c>
      <c r="E128" s="36" t="s">
        <v>37</v>
      </c>
      <c r="F128" s="36" t="s">
        <v>148</v>
      </c>
      <c r="G128" s="10" t="str">
        <f>VLOOKUP(A128,CADASTRE!F:G,2,0)</f>
        <v>132 RUE MONTMARTRE</v>
      </c>
      <c r="H128" s="20" t="b">
        <f t="shared" si="4"/>
        <v>0</v>
      </c>
      <c r="I128" s="37">
        <v>81</v>
      </c>
      <c r="J128" s="10">
        <f>VLOOKUP(A128,CADASTRE!F:L,7,0)</f>
        <v>81</v>
      </c>
      <c r="K128" s="20" t="b">
        <f t="shared" si="0"/>
        <v>1</v>
      </c>
      <c r="L128" s="36">
        <v>6008</v>
      </c>
      <c r="M128" s="10">
        <f>VLOOKUP(A128,CADASTRE!F:O,6,0)</f>
        <v>21001</v>
      </c>
      <c r="N128" s="38">
        <v>0</v>
      </c>
      <c r="O128" s="39">
        <f>IF(OR(VLOOKUP(A128,CADASTRE!F:V,4,0)="",VLOOKUP(A128,CADASTRE!F:V,4,0)=0),VLOOKUP(A128,CADASTRE!F:V,16,0)+VLOOKUP(A128,CADASTRE!F:X,17,0),VLOOKUP(A128,CADASTRE!F:V,4,0))</f>
        <v>0</v>
      </c>
      <c r="P128" s="15" t="str">
        <f t="shared" si="1"/>
        <v>VRAI</v>
      </c>
      <c r="Q128" s="36" t="s">
        <v>52</v>
      </c>
      <c r="R128" s="40" t="str">
        <f>VLOOKUP(A128,CADASTRE!F:AC,3,0)</f>
        <v>Dépendance bâtie isolée</v>
      </c>
      <c r="S128" s="41" t="str">
        <f>IFERROR(IF(VLOOKUP(A128,CADASTRE!F:R,13,0)="",VLOOKUP(B128,CADASTRE!F:R,13,0),VLOOKUP(A128,CADASTRE!F:R,13,0)),"")</f>
        <v>Parking</v>
      </c>
      <c r="T128" s="56">
        <v>37572</v>
      </c>
      <c r="V128" s="36" t="s">
        <v>115</v>
      </c>
      <c r="W128" s="43">
        <v>1</v>
      </c>
      <c r="X128" s="36" t="s">
        <v>116</v>
      </c>
      <c r="Y128" s="43" t="s">
        <v>149</v>
      </c>
      <c r="Z128" s="36" t="s">
        <v>150</v>
      </c>
      <c r="AA128" s="43" t="s">
        <v>155</v>
      </c>
      <c r="AB128" s="36" t="s">
        <v>156</v>
      </c>
      <c r="AC128" s="36">
        <v>75102</v>
      </c>
      <c r="AD128" s="44">
        <f>VLOOKUP(D128,CADASTRE!B:E,4,0)</f>
        <v>75102</v>
      </c>
      <c r="AE128" s="20" t="b">
        <f t="shared" si="2"/>
        <v>1</v>
      </c>
      <c r="AF128" s="36">
        <v>1020039655</v>
      </c>
      <c r="AG128" s="3" t="s">
        <v>120</v>
      </c>
      <c r="AH128" s="3"/>
      <c r="AI128" s="3"/>
    </row>
    <row r="129" spans="1:35" ht="15.75" customHeight="1" x14ac:dyDescent="0.2">
      <c r="A129" s="55">
        <v>1020039662</v>
      </c>
      <c r="B129" s="35" t="s">
        <v>44</v>
      </c>
      <c r="C129" s="10"/>
      <c r="D129" s="36">
        <v>148438</v>
      </c>
      <c r="E129" s="36" t="s">
        <v>37</v>
      </c>
      <c r="F129" s="36" t="s">
        <v>148</v>
      </c>
      <c r="G129" s="10" t="str">
        <f>VLOOKUP(A129,CADASTRE!F:G,2,0)</f>
        <v>132 RUE MONTMARTRE</v>
      </c>
      <c r="H129" s="20" t="b">
        <f t="shared" si="4"/>
        <v>0</v>
      </c>
      <c r="I129" s="37">
        <v>81</v>
      </c>
      <c r="J129" s="10">
        <f>VLOOKUP(A129,CADASTRE!F:L,7,0)</f>
        <v>81</v>
      </c>
      <c r="K129" s="20" t="b">
        <f t="shared" si="0"/>
        <v>1</v>
      </c>
      <c r="L129" s="36" t="s">
        <v>163</v>
      </c>
      <c r="M129" s="10">
        <f>VLOOKUP(A129,CADASTRE!F:O,6,0)</f>
        <v>9001</v>
      </c>
      <c r="N129" s="38">
        <v>0</v>
      </c>
      <c r="O129" s="39">
        <f>IF(OR(VLOOKUP(A129,CADASTRE!F:V,4,0)="",VLOOKUP(A129,CADASTRE!F:V,4,0)=0),VLOOKUP(A129,CADASTRE!F:V,16,0)+VLOOKUP(A129,CADASTRE!F:X,17,0),VLOOKUP(A129,CADASTRE!F:V,4,0))</f>
        <v>0</v>
      </c>
      <c r="P129" s="15" t="str">
        <f t="shared" si="1"/>
        <v>VRAI</v>
      </c>
      <c r="Q129" s="36" t="s">
        <v>52</v>
      </c>
      <c r="R129" s="40" t="str">
        <f>VLOOKUP(A129,CADASTRE!F:AC,3,0)</f>
        <v>Dépendance bâtie isolée</v>
      </c>
      <c r="S129" s="41" t="str">
        <f>IFERROR(IF(VLOOKUP(A129,CADASTRE!F:R,13,0)="",VLOOKUP(B129,CADASTRE!F:R,13,0),VLOOKUP(A129,CADASTRE!F:R,13,0)),"")</f>
        <v>Parking</v>
      </c>
      <c r="T129" s="56">
        <v>37572</v>
      </c>
      <c r="V129" s="36" t="s">
        <v>115</v>
      </c>
      <c r="W129" s="43">
        <v>1</v>
      </c>
      <c r="X129" s="36" t="s">
        <v>116</v>
      </c>
      <c r="Y129" s="43" t="s">
        <v>149</v>
      </c>
      <c r="Z129" s="36" t="s">
        <v>150</v>
      </c>
      <c r="AA129" s="43" t="s">
        <v>155</v>
      </c>
      <c r="AB129" s="36" t="s">
        <v>156</v>
      </c>
      <c r="AC129" s="36">
        <v>75102</v>
      </c>
      <c r="AD129" s="44">
        <f>VLOOKUP(D129,CADASTRE!B:E,4,0)</f>
        <v>75102</v>
      </c>
      <c r="AE129" s="20" t="b">
        <f t="shared" si="2"/>
        <v>1</v>
      </c>
      <c r="AF129" s="36">
        <v>1020823160</v>
      </c>
      <c r="AG129" s="3" t="s">
        <v>120</v>
      </c>
      <c r="AH129" s="3"/>
      <c r="AI129" s="3"/>
    </row>
    <row r="130" spans="1:35" ht="15.75" customHeight="1" x14ac:dyDescent="0.2">
      <c r="A130" s="34"/>
      <c r="B130" s="35" t="s">
        <v>44</v>
      </c>
      <c r="C130" s="10"/>
      <c r="D130" s="46">
        <v>148439</v>
      </c>
      <c r="E130" s="46" t="s">
        <v>37</v>
      </c>
      <c r="F130" s="46" t="s">
        <v>148</v>
      </c>
      <c r="G130" s="10" t="e">
        <f>VLOOKUP(A130,CADASTRE!F:G,2,0)</f>
        <v>#N/A</v>
      </c>
      <c r="H130" s="20" t="e">
        <f t="shared" si="4"/>
        <v>#N/A</v>
      </c>
      <c r="I130" s="47">
        <v>81</v>
      </c>
      <c r="J130" s="10" t="e">
        <f>VLOOKUP(A130,CADASTRE!F:L,7,0)</f>
        <v>#N/A</v>
      </c>
      <c r="K130" s="20" t="e">
        <f t="shared" si="0"/>
        <v>#N/A</v>
      </c>
      <c r="L130" s="46" t="s">
        <v>164</v>
      </c>
      <c r="M130" s="10" t="e">
        <f>VLOOKUP(A130,CADASTRE!F:O,6,0)</f>
        <v>#N/A</v>
      </c>
      <c r="N130" s="48">
        <v>0</v>
      </c>
      <c r="O130" s="39" t="e">
        <f>IF(OR(VLOOKUP(A130,CADASTRE!F:V,4,0)="",VLOOKUP(A130,CADASTRE!F:V,4,0)=0),VLOOKUP(A130,CADASTRE!F:V,16,0)+VLOOKUP(A130,CADASTRE!F:X,17,0),VLOOKUP(A130,CADASTRE!F:V,4,0))</f>
        <v>#N/A</v>
      </c>
      <c r="P130" s="15" t="e">
        <f t="shared" si="1"/>
        <v>#N/A</v>
      </c>
      <c r="Q130" s="46" t="s">
        <v>52</v>
      </c>
      <c r="R130" s="40" t="e">
        <f>VLOOKUP(A130,CADASTRE!F:AC,3,0)</f>
        <v>#N/A</v>
      </c>
      <c r="S130" s="41" t="str">
        <f>IFERROR(IF(VLOOKUP(A130,CADASTRE!F:R,13,0)="",VLOOKUP(B130,CADASTRE!F:R,13,0),VLOOKUP(A130,CADASTRE!F:R,13,0)),"")</f>
        <v/>
      </c>
      <c r="T130" s="57">
        <v>37572</v>
      </c>
      <c r="U130" s="49">
        <v>41640</v>
      </c>
      <c r="V130" s="46" t="s">
        <v>128</v>
      </c>
      <c r="W130" s="46">
        <v>1</v>
      </c>
      <c r="X130" s="46" t="s">
        <v>116</v>
      </c>
      <c r="Y130" s="46" t="s">
        <v>149</v>
      </c>
      <c r="Z130" s="46" t="s">
        <v>150</v>
      </c>
      <c r="AA130" s="46" t="s">
        <v>151</v>
      </c>
      <c r="AB130" s="46" t="s">
        <v>152</v>
      </c>
      <c r="AC130" s="46">
        <v>75102</v>
      </c>
      <c r="AD130" s="44" t="e">
        <f>VLOOKUP(D130,CADASTRE!B:E,4,0)</f>
        <v>#N/A</v>
      </c>
      <c r="AE130" s="20" t="e">
        <f t="shared" si="2"/>
        <v>#N/A</v>
      </c>
      <c r="AF130" s="46" t="s">
        <v>44</v>
      </c>
      <c r="AG130" s="3" t="s">
        <v>120</v>
      </c>
      <c r="AH130" s="3"/>
      <c r="AI130" s="3"/>
    </row>
    <row r="131" spans="1:35" ht="15.75" customHeight="1" x14ac:dyDescent="0.2">
      <c r="A131" s="34">
        <v>1020039663</v>
      </c>
      <c r="B131" s="35" t="s">
        <v>44</v>
      </c>
      <c r="C131" s="10"/>
      <c r="D131" s="36">
        <v>148440</v>
      </c>
      <c r="E131" s="36" t="s">
        <v>37</v>
      </c>
      <c r="F131" s="36" t="s">
        <v>148</v>
      </c>
      <c r="G131" s="10" t="str">
        <f>VLOOKUP(A131,CADASTRE!F:G,2,0)</f>
        <v>132 RUE MONTMARTRE</v>
      </c>
      <c r="H131" s="20" t="b">
        <f t="shared" ref="H131:H194" si="5">(LEFT(F131,SEARCH(" ",F131))=LEFT(G131,SEARCH(" ",G131)))</f>
        <v>0</v>
      </c>
      <c r="I131" s="37">
        <v>81</v>
      </c>
      <c r="J131" s="10">
        <f>VLOOKUP(A131,CADASTRE!F:L,7,0)</f>
        <v>81</v>
      </c>
      <c r="K131" s="20" t="b">
        <f t="shared" si="0"/>
        <v>1</v>
      </c>
      <c r="L131" s="36" t="s">
        <v>165</v>
      </c>
      <c r="M131" s="10">
        <f>VLOOKUP(A131,CADASTRE!F:O,6,0)</f>
        <v>10001</v>
      </c>
      <c r="N131" s="38">
        <v>0</v>
      </c>
      <c r="O131" s="39">
        <f>IF(OR(VLOOKUP(A131,CADASTRE!F:V,4,0)="",VLOOKUP(A131,CADASTRE!F:V,4,0)=0),VLOOKUP(A131,CADASTRE!F:V,16,0)+VLOOKUP(A131,CADASTRE!F:X,17,0),VLOOKUP(A131,CADASTRE!F:V,4,0))</f>
        <v>0</v>
      </c>
      <c r="P131" s="15" t="str">
        <f t="shared" si="1"/>
        <v>VRAI</v>
      </c>
      <c r="Q131" s="36" t="s">
        <v>52</v>
      </c>
      <c r="R131" s="40" t="str">
        <f>VLOOKUP(A131,CADASTRE!F:AC,3,0)</f>
        <v>Dépendance bâtie isolée</v>
      </c>
      <c r="S131" s="41" t="str">
        <f>IFERROR(IF(VLOOKUP(A131,CADASTRE!F:R,13,0)="",VLOOKUP(B131,CADASTRE!F:R,13,0),VLOOKUP(A131,CADASTRE!F:R,13,0)),"")</f>
        <v>Parking</v>
      </c>
      <c r="T131" s="56">
        <v>37572</v>
      </c>
      <c r="V131" s="36" t="s">
        <v>115</v>
      </c>
      <c r="W131" s="43">
        <v>1</v>
      </c>
      <c r="X131" s="36" t="s">
        <v>116</v>
      </c>
      <c r="Y131" s="43" t="s">
        <v>149</v>
      </c>
      <c r="Z131" s="36" t="s">
        <v>150</v>
      </c>
      <c r="AA131" s="43" t="s">
        <v>155</v>
      </c>
      <c r="AB131" s="36" t="s">
        <v>156</v>
      </c>
      <c r="AC131" s="36">
        <v>75102</v>
      </c>
      <c r="AD131" s="44">
        <f>VLOOKUP(D131,CADASTRE!B:E,4,0)</f>
        <v>75102</v>
      </c>
      <c r="AE131" s="20" t="b">
        <f t="shared" si="2"/>
        <v>1</v>
      </c>
      <c r="AF131" s="36">
        <v>1020039681</v>
      </c>
      <c r="AG131" s="3" t="s">
        <v>120</v>
      </c>
      <c r="AH131" s="3"/>
      <c r="AI131" s="3"/>
    </row>
    <row r="132" spans="1:35" ht="15.75" customHeight="1" x14ac:dyDescent="0.2">
      <c r="A132" s="34"/>
      <c r="B132" s="35" t="s">
        <v>44</v>
      </c>
      <c r="C132" s="10"/>
      <c r="D132" s="46">
        <v>148441</v>
      </c>
      <c r="E132" s="46" t="s">
        <v>37</v>
      </c>
      <c r="F132" s="46" t="s">
        <v>148</v>
      </c>
      <c r="G132" s="10" t="e">
        <f>VLOOKUP(A132,CADASTRE!F:G,2,0)</f>
        <v>#N/A</v>
      </c>
      <c r="H132" s="20" t="e">
        <f t="shared" si="5"/>
        <v>#N/A</v>
      </c>
      <c r="I132" s="47">
        <v>81</v>
      </c>
      <c r="J132" s="10" t="e">
        <f>VLOOKUP(A132,CADASTRE!F:L,7,0)</f>
        <v>#N/A</v>
      </c>
      <c r="K132" s="20" t="e">
        <f t="shared" si="0"/>
        <v>#N/A</v>
      </c>
      <c r="L132" s="46" t="s">
        <v>166</v>
      </c>
      <c r="M132" s="10" t="e">
        <f>VLOOKUP(A132,CADASTRE!F:O,6,0)</f>
        <v>#N/A</v>
      </c>
      <c r="N132" s="48">
        <v>0</v>
      </c>
      <c r="O132" s="39" t="e">
        <f>IF(OR(VLOOKUP(A132,CADASTRE!F:V,4,0)="",VLOOKUP(A132,CADASTRE!F:V,4,0)=0),VLOOKUP(A132,CADASTRE!F:V,16,0)+VLOOKUP(A132,CADASTRE!F:X,17,0),VLOOKUP(A132,CADASTRE!F:V,4,0))</f>
        <v>#N/A</v>
      </c>
      <c r="P132" s="15" t="e">
        <f t="shared" si="1"/>
        <v>#N/A</v>
      </c>
      <c r="Q132" s="46" t="s">
        <v>52</v>
      </c>
      <c r="R132" s="40" t="e">
        <f>VLOOKUP(A132,CADASTRE!F:AC,3,0)</f>
        <v>#N/A</v>
      </c>
      <c r="S132" s="41" t="str">
        <f>IFERROR(IF(VLOOKUP(A132,CADASTRE!F:R,13,0)="",VLOOKUP(B132,CADASTRE!F:R,13,0),VLOOKUP(A132,CADASTRE!F:R,13,0)),"")</f>
        <v/>
      </c>
      <c r="T132" s="57">
        <v>37572</v>
      </c>
      <c r="U132" s="49">
        <v>41640</v>
      </c>
      <c r="V132" s="46" t="s">
        <v>128</v>
      </c>
      <c r="W132" s="46">
        <v>1</v>
      </c>
      <c r="X132" s="46" t="s">
        <v>116</v>
      </c>
      <c r="Y132" s="46" t="s">
        <v>149</v>
      </c>
      <c r="Z132" s="46" t="s">
        <v>150</v>
      </c>
      <c r="AA132" s="46" t="s">
        <v>151</v>
      </c>
      <c r="AB132" s="46" t="s">
        <v>152</v>
      </c>
      <c r="AC132" s="46">
        <v>75102</v>
      </c>
      <c r="AD132" s="44" t="e">
        <f>VLOOKUP(D132,CADASTRE!B:E,4,0)</f>
        <v>#N/A</v>
      </c>
      <c r="AE132" s="20" t="e">
        <f t="shared" si="2"/>
        <v>#N/A</v>
      </c>
      <c r="AF132" s="46" t="s">
        <v>44</v>
      </c>
      <c r="AG132" s="3" t="s">
        <v>120</v>
      </c>
      <c r="AH132" s="3"/>
      <c r="AI132" s="3"/>
    </row>
    <row r="133" spans="1:35" ht="15.75" customHeight="1" x14ac:dyDescent="0.2">
      <c r="A133" s="34">
        <v>1020039664</v>
      </c>
      <c r="B133" s="35" t="s">
        <v>44</v>
      </c>
      <c r="C133" s="10"/>
      <c r="D133" s="36">
        <v>148442</v>
      </c>
      <c r="E133" s="36" t="s">
        <v>37</v>
      </c>
      <c r="F133" s="36" t="s">
        <v>148</v>
      </c>
      <c r="G133" s="10" t="str">
        <f>VLOOKUP(A133,CADASTRE!F:G,2,0)</f>
        <v>132 RUE MONTMARTRE</v>
      </c>
      <c r="H133" s="20" t="b">
        <f t="shared" si="5"/>
        <v>0</v>
      </c>
      <c r="I133" s="37">
        <v>81</v>
      </c>
      <c r="J133" s="10">
        <f>VLOOKUP(A133,CADASTRE!F:L,7,0)</f>
        <v>81</v>
      </c>
      <c r="K133" s="20" t="b">
        <f t="shared" si="0"/>
        <v>1</v>
      </c>
      <c r="L133" s="36">
        <v>6011</v>
      </c>
      <c r="M133" s="10">
        <f>VLOOKUP(A133,CADASTRE!F:O,6,0)</f>
        <v>11001</v>
      </c>
      <c r="N133" s="38">
        <v>0</v>
      </c>
      <c r="O133" s="39">
        <f>IF(OR(VLOOKUP(A133,CADASTRE!F:V,4,0)="",VLOOKUP(A133,CADASTRE!F:V,4,0)=0),VLOOKUP(A133,CADASTRE!F:V,16,0)+VLOOKUP(A133,CADASTRE!F:X,17,0),VLOOKUP(A133,CADASTRE!F:V,4,0))</f>
        <v>0</v>
      </c>
      <c r="P133" s="15" t="str">
        <f t="shared" si="1"/>
        <v>VRAI</v>
      </c>
      <c r="Q133" s="36" t="s">
        <v>52</v>
      </c>
      <c r="R133" s="40" t="str">
        <f>VLOOKUP(A133,CADASTRE!F:AC,3,0)</f>
        <v>Dépendance bâtie isolée</v>
      </c>
      <c r="S133" s="41" t="str">
        <f>IFERROR(IF(VLOOKUP(A133,CADASTRE!F:R,13,0)="",VLOOKUP(B133,CADASTRE!F:R,13,0),VLOOKUP(A133,CADASTRE!F:R,13,0)),"")</f>
        <v>Parking</v>
      </c>
      <c r="T133" s="56">
        <v>37572</v>
      </c>
      <c r="V133" s="36" t="s">
        <v>115</v>
      </c>
      <c r="W133" s="43">
        <v>1</v>
      </c>
      <c r="X133" s="36" t="s">
        <v>116</v>
      </c>
      <c r="Y133" s="43" t="s">
        <v>149</v>
      </c>
      <c r="Z133" s="36" t="s">
        <v>150</v>
      </c>
      <c r="AA133" s="43" t="s">
        <v>155</v>
      </c>
      <c r="AB133" s="36" t="s">
        <v>156</v>
      </c>
      <c r="AC133" s="36">
        <v>75102</v>
      </c>
      <c r="AD133" s="44">
        <f>VLOOKUP(D133,CADASTRE!B:E,4,0)</f>
        <v>75102</v>
      </c>
      <c r="AE133" s="20" t="b">
        <f t="shared" si="2"/>
        <v>1</v>
      </c>
      <c r="AF133" s="36">
        <v>1020039673</v>
      </c>
      <c r="AG133" s="3" t="s">
        <v>120</v>
      </c>
      <c r="AH133" s="3"/>
      <c r="AI133" s="3"/>
    </row>
    <row r="134" spans="1:35" ht="15.75" customHeight="1" x14ac:dyDescent="0.2">
      <c r="A134" s="34">
        <v>1020823151</v>
      </c>
      <c r="B134" s="35" t="s">
        <v>44</v>
      </c>
      <c r="C134" s="10"/>
      <c r="D134" s="36">
        <v>148443</v>
      </c>
      <c r="E134" s="36" t="s">
        <v>37</v>
      </c>
      <c r="F134" s="36" t="s">
        <v>148</v>
      </c>
      <c r="G134" s="10" t="str">
        <f>VLOOKUP(A134,CADASTRE!F:G,2,0)</f>
        <v>132 RUE MONTMARTRE</v>
      </c>
      <c r="H134" s="20" t="b">
        <f t="shared" si="5"/>
        <v>0</v>
      </c>
      <c r="I134" s="37">
        <v>81</v>
      </c>
      <c r="J134" s="10">
        <f>VLOOKUP(A134,CADASTRE!F:L,7,0)</f>
        <v>81</v>
      </c>
      <c r="K134" s="20" t="b">
        <f t="shared" si="0"/>
        <v>1</v>
      </c>
      <c r="L134" s="36">
        <v>6012</v>
      </c>
      <c r="M134" s="10">
        <f>VLOOKUP(A134,CADASTRE!F:O,6,0)</f>
        <v>12001</v>
      </c>
      <c r="N134" s="38">
        <v>0</v>
      </c>
      <c r="O134" s="39">
        <f>IF(OR(VLOOKUP(A134,CADASTRE!F:V,4,0)="",VLOOKUP(A134,CADASTRE!F:V,4,0)=0),VLOOKUP(A134,CADASTRE!F:V,16,0)+VLOOKUP(A134,CADASTRE!F:X,17,0),VLOOKUP(A134,CADASTRE!F:V,4,0))</f>
        <v>0</v>
      </c>
      <c r="P134" s="15" t="str">
        <f t="shared" si="1"/>
        <v>VRAI</v>
      </c>
      <c r="Q134" s="36" t="s">
        <v>52</v>
      </c>
      <c r="R134" s="40" t="str">
        <f>VLOOKUP(A134,CADASTRE!F:AC,3,0)</f>
        <v>Dépendance bâtie isolée</v>
      </c>
      <c r="S134" s="41" t="str">
        <f>IFERROR(IF(VLOOKUP(A134,CADASTRE!F:R,13,0)="",VLOOKUP(B134,CADASTRE!F:R,13,0),VLOOKUP(A134,CADASTRE!F:R,13,0)),"")</f>
        <v>Parking</v>
      </c>
      <c r="T134" s="56">
        <v>37572</v>
      </c>
      <c r="V134" s="36" t="s">
        <v>115</v>
      </c>
      <c r="W134" s="43">
        <v>1</v>
      </c>
      <c r="X134" s="36" t="s">
        <v>116</v>
      </c>
      <c r="Y134" s="43" t="s">
        <v>149</v>
      </c>
      <c r="Z134" s="36" t="s">
        <v>150</v>
      </c>
      <c r="AA134" s="43" t="s">
        <v>155</v>
      </c>
      <c r="AB134" s="36" t="s">
        <v>156</v>
      </c>
      <c r="AC134" s="36">
        <v>75102</v>
      </c>
      <c r="AD134" s="44">
        <f>VLOOKUP(D134,CADASTRE!B:E,4,0)</f>
        <v>75102</v>
      </c>
      <c r="AE134" s="20" t="b">
        <f t="shared" si="2"/>
        <v>1</v>
      </c>
      <c r="AF134" s="36">
        <v>1020823151</v>
      </c>
      <c r="AG134" s="3" t="s">
        <v>120</v>
      </c>
      <c r="AH134" s="3"/>
      <c r="AI134" s="3"/>
    </row>
    <row r="135" spans="1:35" ht="15.75" customHeight="1" x14ac:dyDescent="0.2">
      <c r="A135" s="34"/>
      <c r="B135" s="35" t="s">
        <v>44</v>
      </c>
      <c r="C135" s="10"/>
      <c r="D135" s="36">
        <v>148444</v>
      </c>
      <c r="E135" s="36" t="s">
        <v>37</v>
      </c>
      <c r="F135" s="36" t="s">
        <v>148</v>
      </c>
      <c r="G135" s="10" t="e">
        <f>VLOOKUP(A135,CADASTRE!F:G,2,0)</f>
        <v>#N/A</v>
      </c>
      <c r="H135" s="20" t="e">
        <f t="shared" si="5"/>
        <v>#N/A</v>
      </c>
      <c r="I135" s="37">
        <v>81</v>
      </c>
      <c r="J135" s="10" t="e">
        <f>VLOOKUP(A135,CADASTRE!F:L,7,0)</f>
        <v>#N/A</v>
      </c>
      <c r="K135" s="20" t="e">
        <f t="shared" si="0"/>
        <v>#N/A</v>
      </c>
      <c r="L135" s="36">
        <v>6013</v>
      </c>
      <c r="M135" s="10" t="e">
        <f>VLOOKUP(A135,CADASTRE!F:O,6,0)</f>
        <v>#N/A</v>
      </c>
      <c r="N135" s="38">
        <v>0</v>
      </c>
      <c r="O135" s="39" t="e">
        <f>IF(OR(VLOOKUP(A135,CADASTRE!F:V,4,0)="",VLOOKUP(A135,CADASTRE!F:V,4,0)=0),VLOOKUP(A135,CADASTRE!F:V,16,0)+VLOOKUP(A135,CADASTRE!F:X,17,0),VLOOKUP(A135,CADASTRE!F:V,4,0))</f>
        <v>#N/A</v>
      </c>
      <c r="P135" s="15" t="e">
        <f t="shared" si="1"/>
        <v>#N/A</v>
      </c>
      <c r="Q135" s="36" t="s">
        <v>52</v>
      </c>
      <c r="R135" s="40" t="e">
        <f>VLOOKUP(A135,CADASTRE!F:AC,3,0)</f>
        <v>#N/A</v>
      </c>
      <c r="S135" s="41" t="str">
        <f>IFERROR(IF(VLOOKUP(A135,CADASTRE!F:R,13,0)="",VLOOKUP(B135,CADASTRE!F:R,13,0),VLOOKUP(A135,CADASTRE!F:R,13,0)),"")</f>
        <v/>
      </c>
      <c r="T135" s="56">
        <v>37572</v>
      </c>
      <c r="V135" s="36" t="s">
        <v>115</v>
      </c>
      <c r="W135" s="43">
        <v>1</v>
      </c>
      <c r="X135" s="36" t="s">
        <v>116</v>
      </c>
      <c r="Y135" s="43" t="s">
        <v>149</v>
      </c>
      <c r="Z135" s="36" t="s">
        <v>150</v>
      </c>
      <c r="AA135" s="43" t="s">
        <v>155</v>
      </c>
      <c r="AB135" s="36" t="s">
        <v>156</v>
      </c>
      <c r="AC135" s="36">
        <v>75102</v>
      </c>
      <c r="AD135" s="44" t="e">
        <f>VLOOKUP(D135,CADASTRE!B:E,4,0)</f>
        <v>#N/A</v>
      </c>
      <c r="AE135" s="20" t="e">
        <f t="shared" si="2"/>
        <v>#N/A</v>
      </c>
      <c r="AF135" s="36">
        <v>1020039660</v>
      </c>
      <c r="AG135" s="3" t="s">
        <v>120</v>
      </c>
      <c r="AH135" s="3"/>
      <c r="AI135" s="3"/>
    </row>
    <row r="136" spans="1:35" ht="15.75" customHeight="1" x14ac:dyDescent="0.2">
      <c r="A136" s="34">
        <v>1020039672</v>
      </c>
      <c r="B136" s="35" t="s">
        <v>44</v>
      </c>
      <c r="C136" s="10"/>
      <c r="D136" s="36">
        <v>148445</v>
      </c>
      <c r="E136" s="36" t="s">
        <v>37</v>
      </c>
      <c r="F136" s="36" t="s">
        <v>148</v>
      </c>
      <c r="G136" s="10" t="str">
        <f>VLOOKUP(A136,CADASTRE!F:G,2,0)</f>
        <v>132 RUE MONTMARTRE</v>
      </c>
      <c r="H136" s="20" t="b">
        <f t="shared" si="5"/>
        <v>0</v>
      </c>
      <c r="I136" s="37">
        <v>82</v>
      </c>
      <c r="J136" s="10">
        <f>VLOOKUP(A136,CADASTRE!F:L,7,0)</f>
        <v>82</v>
      </c>
      <c r="K136" s="20" t="b">
        <f t="shared" si="0"/>
        <v>1</v>
      </c>
      <c r="L136" s="36">
        <v>6014</v>
      </c>
      <c r="M136" s="10">
        <f>VLOOKUP(A136,CADASTRE!F:O,6,0)</f>
        <v>1001</v>
      </c>
      <c r="N136" s="38">
        <v>0</v>
      </c>
      <c r="O136" s="39">
        <f>IF(OR(VLOOKUP(A136,CADASTRE!F:V,4,0)="",VLOOKUP(A136,CADASTRE!F:V,4,0)=0),VLOOKUP(A136,CADASTRE!F:V,16,0)+VLOOKUP(A136,CADASTRE!F:X,17,0),VLOOKUP(A136,CADASTRE!F:V,4,0))</f>
        <v>0</v>
      </c>
      <c r="P136" s="15" t="str">
        <f t="shared" si="1"/>
        <v>VRAI</v>
      </c>
      <c r="Q136" s="36" t="s">
        <v>52</v>
      </c>
      <c r="R136" s="40" t="str">
        <f>VLOOKUP(A136,CADASTRE!F:AC,3,0)</f>
        <v>Dépendance bâtie isolée</v>
      </c>
      <c r="S136" s="41" t="str">
        <f>IFERROR(IF(VLOOKUP(A136,CADASTRE!F:R,13,0)="",VLOOKUP(B136,CADASTRE!F:R,13,0),VLOOKUP(A136,CADASTRE!F:R,13,0)),"")</f>
        <v>Parking</v>
      </c>
      <c r="T136" s="56">
        <v>37572</v>
      </c>
      <c r="V136" s="36" t="s">
        <v>115</v>
      </c>
      <c r="W136" s="43">
        <v>1</v>
      </c>
      <c r="X136" s="36" t="s">
        <v>116</v>
      </c>
      <c r="Y136" s="43" t="s">
        <v>149</v>
      </c>
      <c r="Z136" s="36" t="s">
        <v>150</v>
      </c>
      <c r="AA136" s="43" t="s">
        <v>155</v>
      </c>
      <c r="AB136" s="36" t="s">
        <v>156</v>
      </c>
      <c r="AC136" s="36">
        <v>75102</v>
      </c>
      <c r="AD136" s="44">
        <f>VLOOKUP(D136,CADASTRE!B:E,4,0)</f>
        <v>75102</v>
      </c>
      <c r="AE136" s="20" t="b">
        <f t="shared" si="2"/>
        <v>1</v>
      </c>
      <c r="AF136" s="36" t="s">
        <v>44</v>
      </c>
      <c r="AG136" s="3" t="s">
        <v>120</v>
      </c>
      <c r="AH136" s="3"/>
      <c r="AI136" s="3"/>
    </row>
    <row r="137" spans="1:35" ht="15.75" customHeight="1" x14ac:dyDescent="0.2">
      <c r="A137" s="34">
        <v>1020039673</v>
      </c>
      <c r="B137" s="35" t="s">
        <v>44</v>
      </c>
      <c r="C137" s="10"/>
      <c r="D137" s="36">
        <v>148446</v>
      </c>
      <c r="E137" s="36" t="s">
        <v>37</v>
      </c>
      <c r="F137" s="36" t="s">
        <v>148</v>
      </c>
      <c r="G137" s="10" t="str">
        <f>VLOOKUP(A137,CADASTRE!F:G,2,0)</f>
        <v>132 RUE MONTMARTRE</v>
      </c>
      <c r="H137" s="20" t="b">
        <f t="shared" si="5"/>
        <v>0</v>
      </c>
      <c r="I137" s="37">
        <v>82</v>
      </c>
      <c r="J137" s="10">
        <f>VLOOKUP(A137,CADASTRE!F:L,7,0)</f>
        <v>82</v>
      </c>
      <c r="K137" s="20" t="b">
        <f t="shared" si="0"/>
        <v>1</v>
      </c>
      <c r="L137" s="36">
        <v>6015</v>
      </c>
      <c r="M137" s="10">
        <f>VLOOKUP(A137,CADASTRE!F:O,6,0)</f>
        <v>2001</v>
      </c>
      <c r="N137" s="38">
        <v>0</v>
      </c>
      <c r="O137" s="39">
        <f>IF(OR(VLOOKUP(A137,CADASTRE!F:V,4,0)="",VLOOKUP(A137,CADASTRE!F:V,4,0)=0),VLOOKUP(A137,CADASTRE!F:V,16,0)+VLOOKUP(A137,CADASTRE!F:X,17,0),VLOOKUP(A137,CADASTRE!F:V,4,0))</f>
        <v>0</v>
      </c>
      <c r="P137" s="15" t="str">
        <f t="shared" si="1"/>
        <v>VRAI</v>
      </c>
      <c r="Q137" s="36" t="s">
        <v>52</v>
      </c>
      <c r="R137" s="40" t="str">
        <f>VLOOKUP(A137,CADASTRE!F:AC,3,0)</f>
        <v>Dépendance bâtie isolée</v>
      </c>
      <c r="S137" s="41" t="str">
        <f>IFERROR(IF(VLOOKUP(A137,CADASTRE!F:R,13,0)="",VLOOKUP(B137,CADASTRE!F:R,13,0),VLOOKUP(A137,CADASTRE!F:R,13,0)),"")</f>
        <v>Parking</v>
      </c>
      <c r="T137" s="56">
        <v>37572</v>
      </c>
      <c r="V137" s="36" t="s">
        <v>115</v>
      </c>
      <c r="W137" s="43">
        <v>1</v>
      </c>
      <c r="X137" s="36" t="s">
        <v>116</v>
      </c>
      <c r="Y137" s="43" t="s">
        <v>149</v>
      </c>
      <c r="Z137" s="36" t="s">
        <v>150</v>
      </c>
      <c r="AA137" s="43" t="s">
        <v>155</v>
      </c>
      <c r="AB137" s="36" t="s">
        <v>156</v>
      </c>
      <c r="AC137" s="36">
        <v>75102</v>
      </c>
      <c r="AD137" s="44">
        <f>VLOOKUP(D137,CADASTRE!B:E,4,0)</f>
        <v>75102</v>
      </c>
      <c r="AE137" s="20" t="b">
        <f t="shared" si="2"/>
        <v>1</v>
      </c>
      <c r="AF137" s="36">
        <v>1020039663</v>
      </c>
      <c r="AG137" s="3" t="s">
        <v>120</v>
      </c>
      <c r="AH137" s="3"/>
      <c r="AI137" s="3"/>
    </row>
    <row r="138" spans="1:35" ht="15.75" customHeight="1" x14ac:dyDescent="0.2">
      <c r="A138" s="34"/>
      <c r="B138" s="35" t="s">
        <v>44</v>
      </c>
      <c r="C138" s="10"/>
      <c r="D138" s="36">
        <v>148447</v>
      </c>
      <c r="E138" s="36" t="s">
        <v>37</v>
      </c>
      <c r="F138" s="36" t="s">
        <v>148</v>
      </c>
      <c r="G138" s="10" t="e">
        <f>VLOOKUP(A138,CADASTRE!F:G,2,0)</f>
        <v>#N/A</v>
      </c>
      <c r="H138" s="20" t="e">
        <f t="shared" si="5"/>
        <v>#N/A</v>
      </c>
      <c r="I138" s="37">
        <v>82</v>
      </c>
      <c r="J138" s="10" t="e">
        <f>VLOOKUP(A138,CADASTRE!F:L,7,0)</f>
        <v>#N/A</v>
      </c>
      <c r="K138" s="20" t="e">
        <f t="shared" si="0"/>
        <v>#N/A</v>
      </c>
      <c r="L138" s="36" t="s">
        <v>167</v>
      </c>
      <c r="M138" s="10" t="e">
        <f>VLOOKUP(A138,CADASTRE!F:O,6,0)</f>
        <v>#N/A</v>
      </c>
      <c r="N138" s="38">
        <v>0</v>
      </c>
      <c r="O138" s="39" t="e">
        <f>IF(OR(VLOOKUP(A138,CADASTRE!F:V,4,0)="",VLOOKUP(A138,CADASTRE!F:V,4,0)=0),VLOOKUP(A138,CADASTRE!F:V,16,0)+VLOOKUP(A138,CADASTRE!F:X,17,0),VLOOKUP(A138,CADASTRE!F:V,4,0))</f>
        <v>#N/A</v>
      </c>
      <c r="P138" s="15" t="e">
        <f t="shared" si="1"/>
        <v>#N/A</v>
      </c>
      <c r="Q138" s="36" t="s">
        <v>52</v>
      </c>
      <c r="R138" s="40" t="e">
        <f>VLOOKUP(A138,CADASTRE!F:AC,3,0)</f>
        <v>#N/A</v>
      </c>
      <c r="S138" s="41" t="str">
        <f>IFERROR(IF(VLOOKUP(A138,CADASTRE!F:R,13,0)="",VLOOKUP(B138,CADASTRE!F:R,13,0),VLOOKUP(A138,CADASTRE!F:R,13,0)),"")</f>
        <v/>
      </c>
      <c r="T138" s="56">
        <v>37572</v>
      </c>
      <c r="V138" s="36" t="s">
        <v>115</v>
      </c>
      <c r="W138" s="43">
        <v>1</v>
      </c>
      <c r="X138" s="36" t="s">
        <v>116</v>
      </c>
      <c r="Y138" s="43" t="s">
        <v>149</v>
      </c>
      <c r="Z138" s="36" t="s">
        <v>150</v>
      </c>
      <c r="AA138" s="43" t="s">
        <v>155</v>
      </c>
      <c r="AB138" s="36" t="s">
        <v>156</v>
      </c>
      <c r="AC138" s="36">
        <v>75102</v>
      </c>
      <c r="AD138" s="44" t="e">
        <f>VLOOKUP(D138,CADASTRE!B:E,4,0)</f>
        <v>#N/A</v>
      </c>
      <c r="AE138" s="20" t="e">
        <f t="shared" si="2"/>
        <v>#N/A</v>
      </c>
      <c r="AF138" s="36">
        <v>1020823152</v>
      </c>
      <c r="AG138" s="3" t="s">
        <v>120</v>
      </c>
      <c r="AH138" s="3"/>
      <c r="AI138" s="3"/>
    </row>
    <row r="139" spans="1:35" ht="15.75" customHeight="1" x14ac:dyDescent="0.2">
      <c r="A139" s="34"/>
      <c r="B139" s="35" t="s">
        <v>44</v>
      </c>
      <c r="C139" s="10"/>
      <c r="D139" s="46">
        <v>148448</v>
      </c>
      <c r="E139" s="46" t="s">
        <v>37</v>
      </c>
      <c r="F139" s="46" t="s">
        <v>148</v>
      </c>
      <c r="G139" s="10" t="e">
        <f>VLOOKUP(A139,CADASTRE!F:G,2,0)</f>
        <v>#N/A</v>
      </c>
      <c r="H139" s="20" t="e">
        <f t="shared" si="5"/>
        <v>#N/A</v>
      </c>
      <c r="I139" s="47">
        <v>82</v>
      </c>
      <c r="J139" s="10" t="e">
        <f>VLOOKUP(A139,CADASTRE!F:L,7,0)</f>
        <v>#N/A</v>
      </c>
      <c r="K139" s="20" t="e">
        <f t="shared" si="0"/>
        <v>#N/A</v>
      </c>
      <c r="L139" s="46" t="s">
        <v>168</v>
      </c>
      <c r="M139" s="10" t="e">
        <f>VLOOKUP(A139,CADASTRE!F:O,6,0)</f>
        <v>#N/A</v>
      </c>
      <c r="N139" s="48">
        <v>0</v>
      </c>
      <c r="O139" s="39" t="e">
        <f>IF(OR(VLOOKUP(A139,CADASTRE!F:V,4,0)="",VLOOKUP(A139,CADASTRE!F:V,4,0)=0),VLOOKUP(A139,CADASTRE!F:V,16,0)+VLOOKUP(A139,CADASTRE!F:X,17,0),VLOOKUP(A139,CADASTRE!F:V,4,0))</f>
        <v>#N/A</v>
      </c>
      <c r="P139" s="15" t="e">
        <f t="shared" si="1"/>
        <v>#N/A</v>
      </c>
      <c r="Q139" s="46" t="s">
        <v>52</v>
      </c>
      <c r="R139" s="40" t="e">
        <f>VLOOKUP(A139,CADASTRE!F:AC,3,0)</f>
        <v>#N/A</v>
      </c>
      <c r="S139" s="41" t="str">
        <f>IFERROR(IF(VLOOKUP(A139,CADASTRE!F:R,13,0)="",VLOOKUP(B139,CADASTRE!F:R,13,0),VLOOKUP(A139,CADASTRE!F:R,13,0)),"")</f>
        <v/>
      </c>
      <c r="T139" s="57">
        <v>37572</v>
      </c>
      <c r="U139" s="49">
        <v>41640</v>
      </c>
      <c r="V139" s="46" t="s">
        <v>128</v>
      </c>
      <c r="W139" s="46">
        <v>1</v>
      </c>
      <c r="X139" s="46" t="s">
        <v>116</v>
      </c>
      <c r="Y139" s="46" t="s">
        <v>149</v>
      </c>
      <c r="Z139" s="46" t="s">
        <v>150</v>
      </c>
      <c r="AA139" s="46" t="s">
        <v>151</v>
      </c>
      <c r="AB139" s="46" t="s">
        <v>152</v>
      </c>
      <c r="AC139" s="46">
        <v>75102</v>
      </c>
      <c r="AD139" s="44" t="e">
        <f>VLOOKUP(D139,CADASTRE!B:E,4,0)</f>
        <v>#N/A</v>
      </c>
      <c r="AE139" s="20" t="e">
        <f t="shared" si="2"/>
        <v>#N/A</v>
      </c>
      <c r="AF139" s="46" t="s">
        <v>44</v>
      </c>
      <c r="AG139" s="3" t="s">
        <v>120</v>
      </c>
      <c r="AH139" s="3"/>
      <c r="AI139" s="3"/>
    </row>
    <row r="140" spans="1:35" ht="15.75" customHeight="1" x14ac:dyDescent="0.2">
      <c r="A140" s="34"/>
      <c r="B140" s="35" t="s">
        <v>44</v>
      </c>
      <c r="C140" s="10"/>
      <c r="D140" s="36">
        <v>148449</v>
      </c>
      <c r="E140" s="36" t="s">
        <v>37</v>
      </c>
      <c r="F140" s="36" t="s">
        <v>148</v>
      </c>
      <c r="G140" s="10" t="e">
        <f>VLOOKUP(A140,CADASTRE!F:G,2,0)</f>
        <v>#N/A</v>
      </c>
      <c r="H140" s="20" t="e">
        <f t="shared" si="5"/>
        <v>#N/A</v>
      </c>
      <c r="I140" s="37">
        <v>82</v>
      </c>
      <c r="J140" s="10" t="e">
        <f>VLOOKUP(A140,CADASTRE!F:L,7,0)</f>
        <v>#N/A</v>
      </c>
      <c r="K140" s="20" t="e">
        <f t="shared" si="0"/>
        <v>#N/A</v>
      </c>
      <c r="L140" s="36" t="s">
        <v>169</v>
      </c>
      <c r="M140" s="10" t="e">
        <f>VLOOKUP(A140,CADASTRE!F:O,6,0)</f>
        <v>#N/A</v>
      </c>
      <c r="N140" s="38">
        <v>0</v>
      </c>
      <c r="O140" s="39" t="e">
        <f>IF(OR(VLOOKUP(A140,CADASTRE!F:V,4,0)="",VLOOKUP(A140,CADASTRE!F:V,4,0)=0),VLOOKUP(A140,CADASTRE!F:V,16,0)+VLOOKUP(A140,CADASTRE!F:X,17,0),VLOOKUP(A140,CADASTRE!F:V,4,0))</f>
        <v>#N/A</v>
      </c>
      <c r="P140" s="15" t="e">
        <f t="shared" si="1"/>
        <v>#N/A</v>
      </c>
      <c r="Q140" s="36" t="s">
        <v>52</v>
      </c>
      <c r="R140" s="40" t="e">
        <f>VLOOKUP(A140,CADASTRE!F:AC,3,0)</f>
        <v>#N/A</v>
      </c>
      <c r="S140" s="41" t="str">
        <f>IFERROR(IF(VLOOKUP(A140,CADASTRE!F:R,13,0)="",VLOOKUP(B140,CADASTRE!F:R,13,0),VLOOKUP(A140,CADASTRE!F:R,13,0)),"")</f>
        <v/>
      </c>
      <c r="T140" s="56">
        <v>37572</v>
      </c>
      <c r="V140" s="36" t="s">
        <v>115</v>
      </c>
      <c r="W140" s="43">
        <v>1</v>
      </c>
      <c r="X140" s="36" t="s">
        <v>116</v>
      </c>
      <c r="Y140" s="43" t="s">
        <v>149</v>
      </c>
      <c r="Z140" s="36" t="s">
        <v>150</v>
      </c>
      <c r="AA140" s="43" t="s">
        <v>155</v>
      </c>
      <c r="AB140" s="36" t="s">
        <v>156</v>
      </c>
      <c r="AC140" s="36">
        <v>75102</v>
      </c>
      <c r="AD140" s="44" t="e">
        <f>VLOOKUP(D140,CADASTRE!B:E,4,0)</f>
        <v>#N/A</v>
      </c>
      <c r="AE140" s="20" t="e">
        <f t="shared" si="2"/>
        <v>#N/A</v>
      </c>
      <c r="AF140" s="36">
        <v>1020823157</v>
      </c>
      <c r="AG140" s="3" t="s">
        <v>120</v>
      </c>
      <c r="AH140" s="3"/>
      <c r="AI140" s="3"/>
    </row>
    <row r="141" spans="1:35" ht="15.75" customHeight="1" x14ac:dyDescent="0.2">
      <c r="A141" s="34"/>
      <c r="B141" s="35" t="s">
        <v>44</v>
      </c>
      <c r="C141" s="10"/>
      <c r="D141" s="46">
        <v>148450</v>
      </c>
      <c r="E141" s="46" t="s">
        <v>37</v>
      </c>
      <c r="F141" s="46" t="s">
        <v>148</v>
      </c>
      <c r="G141" s="10" t="e">
        <f>VLOOKUP(A141,CADASTRE!F:G,2,0)</f>
        <v>#N/A</v>
      </c>
      <c r="H141" s="20" t="e">
        <f t="shared" si="5"/>
        <v>#N/A</v>
      </c>
      <c r="I141" s="47">
        <v>82</v>
      </c>
      <c r="J141" s="10" t="e">
        <f>VLOOKUP(A141,CADASTRE!F:L,7,0)</f>
        <v>#N/A</v>
      </c>
      <c r="K141" s="20" t="e">
        <f t="shared" si="0"/>
        <v>#N/A</v>
      </c>
      <c r="L141" s="46" t="s">
        <v>170</v>
      </c>
      <c r="M141" s="10" t="e">
        <f>VLOOKUP(A141,CADASTRE!F:O,6,0)</f>
        <v>#N/A</v>
      </c>
      <c r="N141" s="48">
        <v>0</v>
      </c>
      <c r="O141" s="39" t="e">
        <f>IF(OR(VLOOKUP(A141,CADASTRE!F:V,4,0)="",VLOOKUP(A141,CADASTRE!F:V,4,0)=0),VLOOKUP(A141,CADASTRE!F:V,16,0)+VLOOKUP(A141,CADASTRE!F:X,17,0),VLOOKUP(A141,CADASTRE!F:V,4,0))</f>
        <v>#N/A</v>
      </c>
      <c r="P141" s="15" t="e">
        <f t="shared" si="1"/>
        <v>#N/A</v>
      </c>
      <c r="Q141" s="46" t="s">
        <v>52</v>
      </c>
      <c r="R141" s="40" t="e">
        <f>VLOOKUP(A141,CADASTRE!F:AC,3,0)</f>
        <v>#N/A</v>
      </c>
      <c r="S141" s="41" t="str">
        <f>IFERROR(IF(VLOOKUP(A141,CADASTRE!F:R,13,0)="",VLOOKUP(B141,CADASTRE!F:R,13,0),VLOOKUP(A141,CADASTRE!F:R,13,0)),"")</f>
        <v/>
      </c>
      <c r="T141" s="57">
        <v>37572</v>
      </c>
      <c r="U141" s="49">
        <v>41640</v>
      </c>
      <c r="V141" s="46" t="s">
        <v>128</v>
      </c>
      <c r="W141" s="46">
        <v>1</v>
      </c>
      <c r="X141" s="46" t="s">
        <v>116</v>
      </c>
      <c r="Y141" s="46" t="s">
        <v>149</v>
      </c>
      <c r="Z141" s="46" t="s">
        <v>150</v>
      </c>
      <c r="AA141" s="46" t="s">
        <v>155</v>
      </c>
      <c r="AB141" s="46" t="s">
        <v>156</v>
      </c>
      <c r="AC141" s="46">
        <v>75102</v>
      </c>
      <c r="AD141" s="44" t="e">
        <f>VLOOKUP(D141,CADASTRE!B:E,4,0)</f>
        <v>#N/A</v>
      </c>
      <c r="AE141" s="20" t="e">
        <f t="shared" si="2"/>
        <v>#N/A</v>
      </c>
      <c r="AF141" s="46" t="s">
        <v>44</v>
      </c>
      <c r="AG141" s="3" t="s">
        <v>120</v>
      </c>
      <c r="AH141" s="3"/>
      <c r="AI141" s="3"/>
    </row>
    <row r="142" spans="1:35" ht="15.75" customHeight="1" x14ac:dyDescent="0.2">
      <c r="A142" s="34"/>
      <c r="B142" s="35" t="s">
        <v>44</v>
      </c>
      <c r="C142" s="10"/>
      <c r="D142" s="36">
        <v>148451</v>
      </c>
      <c r="E142" s="36" t="s">
        <v>37</v>
      </c>
      <c r="F142" s="36" t="s">
        <v>148</v>
      </c>
      <c r="G142" s="10" t="e">
        <f>VLOOKUP(A142,CADASTRE!F:G,2,0)</f>
        <v>#N/A</v>
      </c>
      <c r="H142" s="20" t="e">
        <f t="shared" si="5"/>
        <v>#N/A</v>
      </c>
      <c r="I142" s="37">
        <v>82</v>
      </c>
      <c r="J142" s="10" t="e">
        <f>VLOOKUP(A142,CADASTRE!F:L,7,0)</f>
        <v>#N/A</v>
      </c>
      <c r="K142" s="20" t="e">
        <f t="shared" si="0"/>
        <v>#N/A</v>
      </c>
      <c r="L142" s="36" t="s">
        <v>171</v>
      </c>
      <c r="M142" s="10" t="e">
        <f>VLOOKUP(A142,CADASTRE!F:O,6,0)</f>
        <v>#N/A</v>
      </c>
      <c r="N142" s="38">
        <v>0</v>
      </c>
      <c r="O142" s="39" t="e">
        <f>IF(OR(VLOOKUP(A142,CADASTRE!F:V,4,0)="",VLOOKUP(A142,CADASTRE!F:V,4,0)=0),VLOOKUP(A142,CADASTRE!F:V,16,0)+VLOOKUP(A142,CADASTRE!F:X,17,0),VLOOKUP(A142,CADASTRE!F:V,4,0))</f>
        <v>#N/A</v>
      </c>
      <c r="P142" s="15" t="e">
        <f t="shared" si="1"/>
        <v>#N/A</v>
      </c>
      <c r="Q142" s="36" t="s">
        <v>52</v>
      </c>
      <c r="R142" s="40" t="e">
        <f>VLOOKUP(A142,CADASTRE!F:AC,3,0)</f>
        <v>#N/A</v>
      </c>
      <c r="S142" s="41" t="str">
        <f>IFERROR(IF(VLOOKUP(A142,CADASTRE!F:R,13,0)="",VLOOKUP(B142,CADASTRE!F:R,13,0),VLOOKUP(A142,CADASTRE!F:R,13,0)),"")</f>
        <v/>
      </c>
      <c r="T142" s="56">
        <v>37572</v>
      </c>
      <c r="V142" s="36" t="s">
        <v>127</v>
      </c>
      <c r="W142" s="43">
        <v>1</v>
      </c>
      <c r="X142" s="36" t="s">
        <v>116</v>
      </c>
      <c r="Y142" s="43" t="s">
        <v>149</v>
      </c>
      <c r="Z142" s="36" t="s">
        <v>150</v>
      </c>
      <c r="AA142" s="43" t="s">
        <v>155</v>
      </c>
      <c r="AB142" s="36" t="s">
        <v>156</v>
      </c>
      <c r="AC142" s="36">
        <v>75102</v>
      </c>
      <c r="AD142" s="44" t="e">
        <f>VLOOKUP(D142,CADASTRE!B:E,4,0)</f>
        <v>#N/A</v>
      </c>
      <c r="AE142" s="20" t="e">
        <f t="shared" si="2"/>
        <v>#N/A</v>
      </c>
      <c r="AF142" s="36">
        <v>1020039685</v>
      </c>
      <c r="AG142" s="3" t="s">
        <v>120</v>
      </c>
      <c r="AH142" s="3"/>
      <c r="AI142" s="3"/>
    </row>
    <row r="143" spans="1:35" ht="15.75" customHeight="1" x14ac:dyDescent="0.2">
      <c r="A143" s="34"/>
      <c r="B143" s="35" t="s">
        <v>44</v>
      </c>
      <c r="C143" s="10"/>
      <c r="D143" s="46">
        <v>148452</v>
      </c>
      <c r="E143" s="46" t="s">
        <v>37</v>
      </c>
      <c r="F143" s="46" t="s">
        <v>148</v>
      </c>
      <c r="G143" s="10" t="e">
        <f>VLOOKUP(A143,CADASTRE!F:G,2,0)</f>
        <v>#N/A</v>
      </c>
      <c r="H143" s="20" t="e">
        <f t="shared" si="5"/>
        <v>#N/A</v>
      </c>
      <c r="I143" s="47">
        <v>82</v>
      </c>
      <c r="J143" s="10" t="e">
        <f>VLOOKUP(A143,CADASTRE!F:L,7,0)</f>
        <v>#N/A</v>
      </c>
      <c r="K143" s="20" t="e">
        <f t="shared" si="0"/>
        <v>#N/A</v>
      </c>
      <c r="L143" s="46" t="s">
        <v>172</v>
      </c>
      <c r="M143" s="10" t="e">
        <f>VLOOKUP(A143,CADASTRE!F:O,6,0)</f>
        <v>#N/A</v>
      </c>
      <c r="N143" s="48">
        <v>0</v>
      </c>
      <c r="O143" s="39" t="e">
        <f>IF(OR(VLOOKUP(A143,CADASTRE!F:V,4,0)="",VLOOKUP(A143,CADASTRE!F:V,4,0)=0),VLOOKUP(A143,CADASTRE!F:V,16,0)+VLOOKUP(A143,CADASTRE!F:X,17,0),VLOOKUP(A143,CADASTRE!F:V,4,0))</f>
        <v>#N/A</v>
      </c>
      <c r="P143" s="15" t="e">
        <f t="shared" si="1"/>
        <v>#N/A</v>
      </c>
      <c r="Q143" s="46" t="s">
        <v>52</v>
      </c>
      <c r="R143" s="40" t="e">
        <f>VLOOKUP(A143,CADASTRE!F:AC,3,0)</f>
        <v>#N/A</v>
      </c>
      <c r="S143" s="41" t="str">
        <f>IFERROR(IF(VLOOKUP(A143,CADASTRE!F:R,13,0)="",VLOOKUP(B143,CADASTRE!F:R,13,0),VLOOKUP(A143,CADASTRE!F:R,13,0)),"")</f>
        <v/>
      </c>
      <c r="T143" s="57">
        <v>37572</v>
      </c>
      <c r="U143" s="49">
        <v>41640</v>
      </c>
      <c r="V143" s="46" t="s">
        <v>128</v>
      </c>
      <c r="W143" s="46">
        <v>1</v>
      </c>
      <c r="X143" s="46" t="s">
        <v>116</v>
      </c>
      <c r="Y143" s="46" t="s">
        <v>149</v>
      </c>
      <c r="Z143" s="46" t="s">
        <v>150</v>
      </c>
      <c r="AA143" s="46" t="s">
        <v>155</v>
      </c>
      <c r="AB143" s="46" t="s">
        <v>156</v>
      </c>
      <c r="AC143" s="46">
        <v>75102</v>
      </c>
      <c r="AD143" s="44" t="e">
        <f>VLOOKUP(D143,CADASTRE!B:E,4,0)</f>
        <v>#N/A</v>
      </c>
      <c r="AE143" s="20" t="e">
        <f t="shared" si="2"/>
        <v>#N/A</v>
      </c>
      <c r="AF143" s="46" t="s">
        <v>44</v>
      </c>
      <c r="AG143" s="3" t="s">
        <v>120</v>
      </c>
      <c r="AH143" s="3"/>
      <c r="AI143" s="3"/>
    </row>
    <row r="144" spans="1:35" ht="15.75" customHeight="1" x14ac:dyDescent="0.2">
      <c r="A144" s="34">
        <v>1020039674</v>
      </c>
      <c r="B144" s="35" t="s">
        <v>44</v>
      </c>
      <c r="C144" s="10"/>
      <c r="D144" s="36">
        <v>148453</v>
      </c>
      <c r="E144" s="36" t="s">
        <v>37</v>
      </c>
      <c r="F144" s="36" t="s">
        <v>148</v>
      </c>
      <c r="G144" s="10" t="str">
        <f>VLOOKUP(A144,CADASTRE!F:G,2,0)</f>
        <v>132 RUE MONTMARTRE</v>
      </c>
      <c r="H144" s="20" t="b">
        <f t="shared" si="5"/>
        <v>0</v>
      </c>
      <c r="I144" s="37">
        <v>82</v>
      </c>
      <c r="J144" s="10">
        <f>VLOOKUP(A144,CADASTRE!F:L,7,0)</f>
        <v>82</v>
      </c>
      <c r="K144" s="20" t="b">
        <f t="shared" si="0"/>
        <v>1</v>
      </c>
      <c r="L144" s="36">
        <v>6019</v>
      </c>
      <c r="M144" s="10">
        <f>VLOOKUP(A144,CADASTRE!F:O,6,0)</f>
        <v>3001</v>
      </c>
      <c r="N144" s="38">
        <v>0</v>
      </c>
      <c r="O144" s="39">
        <f>IF(OR(VLOOKUP(A144,CADASTRE!F:V,4,0)="",VLOOKUP(A144,CADASTRE!F:V,4,0)=0),VLOOKUP(A144,CADASTRE!F:V,16,0)+VLOOKUP(A144,CADASTRE!F:X,17,0),VLOOKUP(A144,CADASTRE!F:V,4,0))</f>
        <v>0</v>
      </c>
      <c r="P144" s="15" t="str">
        <f t="shared" si="1"/>
        <v>VRAI</v>
      </c>
      <c r="Q144" s="36" t="s">
        <v>52</v>
      </c>
      <c r="R144" s="40" t="str">
        <f>VLOOKUP(A144,CADASTRE!F:AC,3,0)</f>
        <v>Dépendance bâtie isolée</v>
      </c>
      <c r="S144" s="41" t="str">
        <f>IFERROR(IF(VLOOKUP(A144,CADASTRE!F:R,13,0)="",VLOOKUP(B144,CADASTRE!F:R,13,0),VLOOKUP(A144,CADASTRE!F:R,13,0)),"")</f>
        <v>Parking</v>
      </c>
      <c r="T144" s="56">
        <v>37572</v>
      </c>
      <c r="V144" s="36" t="s">
        <v>115</v>
      </c>
      <c r="W144" s="43">
        <v>1</v>
      </c>
      <c r="X144" s="36" t="s">
        <v>116</v>
      </c>
      <c r="Y144" s="43" t="s">
        <v>149</v>
      </c>
      <c r="Z144" s="36" t="s">
        <v>150</v>
      </c>
      <c r="AA144" s="43" t="s">
        <v>155</v>
      </c>
      <c r="AB144" s="36" t="s">
        <v>156</v>
      </c>
      <c r="AC144" s="36">
        <v>75102</v>
      </c>
      <c r="AD144" s="44">
        <f>VLOOKUP(D144,CADASTRE!B:E,4,0)</f>
        <v>75102</v>
      </c>
      <c r="AE144" s="20" t="b">
        <f t="shared" si="2"/>
        <v>1</v>
      </c>
      <c r="AF144" s="36">
        <v>1020039664</v>
      </c>
      <c r="AG144" s="3" t="s">
        <v>120</v>
      </c>
      <c r="AH144" s="3"/>
      <c r="AI144" s="3"/>
    </row>
    <row r="145" spans="1:35" ht="15.75" customHeight="1" x14ac:dyDescent="0.2">
      <c r="A145" s="34">
        <v>1020039677</v>
      </c>
      <c r="B145" s="35" t="s">
        <v>44</v>
      </c>
      <c r="C145" s="10"/>
      <c r="D145" s="36">
        <v>148454</v>
      </c>
      <c r="E145" s="36" t="s">
        <v>37</v>
      </c>
      <c r="F145" s="36" t="s">
        <v>148</v>
      </c>
      <c r="G145" s="10" t="str">
        <f>VLOOKUP(A145,CADASTRE!F:G,2,0)</f>
        <v>132 RUE MONTMARTRE</v>
      </c>
      <c r="H145" s="20" t="b">
        <f t="shared" si="5"/>
        <v>0</v>
      </c>
      <c r="I145" s="37">
        <v>82</v>
      </c>
      <c r="J145" s="10">
        <f>VLOOKUP(A145,CADASTRE!F:L,7,0)</f>
        <v>82</v>
      </c>
      <c r="K145" s="20" t="b">
        <f t="shared" si="0"/>
        <v>1</v>
      </c>
      <c r="L145" s="36">
        <v>6020</v>
      </c>
      <c r="M145" s="10">
        <f>VLOOKUP(A145,CADASTRE!F:O,6,0)</f>
        <v>6001</v>
      </c>
      <c r="N145" s="38">
        <v>0</v>
      </c>
      <c r="O145" s="39">
        <f>IF(OR(VLOOKUP(A145,CADASTRE!F:V,4,0)="",VLOOKUP(A145,CADASTRE!F:V,4,0)=0),VLOOKUP(A145,CADASTRE!F:V,16,0)+VLOOKUP(A145,CADASTRE!F:X,17,0),VLOOKUP(A145,CADASTRE!F:V,4,0))</f>
        <v>0</v>
      </c>
      <c r="P145" s="15" t="str">
        <f t="shared" si="1"/>
        <v>VRAI</v>
      </c>
      <c r="Q145" s="36" t="s">
        <v>52</v>
      </c>
      <c r="R145" s="40" t="str">
        <f>VLOOKUP(A145,CADASTRE!F:AC,3,0)</f>
        <v>Dépendance bâtie isolée</v>
      </c>
      <c r="S145" s="41" t="str">
        <f>IFERROR(IF(VLOOKUP(A145,CADASTRE!F:R,13,0)="",VLOOKUP(B145,CADASTRE!F:R,13,0),VLOOKUP(A145,CADASTRE!F:R,13,0)),"")</f>
        <v>Parking</v>
      </c>
      <c r="T145" s="56">
        <v>37572</v>
      </c>
      <c r="V145" s="36" t="s">
        <v>115</v>
      </c>
      <c r="W145" s="43">
        <v>1</v>
      </c>
      <c r="X145" s="36" t="s">
        <v>116</v>
      </c>
      <c r="Y145" s="43" t="s">
        <v>149</v>
      </c>
      <c r="Z145" s="36" t="s">
        <v>150</v>
      </c>
      <c r="AA145" s="43" t="s">
        <v>155</v>
      </c>
      <c r="AB145" s="36" t="s">
        <v>156</v>
      </c>
      <c r="AC145" s="36">
        <v>75102</v>
      </c>
      <c r="AD145" s="44">
        <f>VLOOKUP(D145,CADASTRE!B:E,4,0)</f>
        <v>75102</v>
      </c>
      <c r="AE145" s="20" t="b">
        <f t="shared" si="2"/>
        <v>1</v>
      </c>
      <c r="AF145" s="36">
        <v>1020039683</v>
      </c>
      <c r="AG145" s="3" t="s">
        <v>120</v>
      </c>
      <c r="AH145" s="3"/>
      <c r="AI145" s="3"/>
    </row>
    <row r="146" spans="1:35" ht="15.75" customHeight="1" x14ac:dyDescent="0.2">
      <c r="A146" s="34">
        <v>1020039679</v>
      </c>
      <c r="B146" s="35" t="s">
        <v>44</v>
      </c>
      <c r="C146" s="10"/>
      <c r="D146" s="36">
        <v>148455</v>
      </c>
      <c r="E146" s="36" t="s">
        <v>37</v>
      </c>
      <c r="F146" s="36" t="s">
        <v>148</v>
      </c>
      <c r="G146" s="10" t="str">
        <f>VLOOKUP(A146,CADASTRE!F:G,2,0)</f>
        <v>132 RUE MONTMARTRE</v>
      </c>
      <c r="H146" s="20" t="b">
        <f t="shared" si="5"/>
        <v>0</v>
      </c>
      <c r="I146" s="37">
        <v>82</v>
      </c>
      <c r="J146" s="10">
        <f>VLOOKUP(A146,CADASTRE!F:L,7,0)</f>
        <v>82</v>
      </c>
      <c r="K146" s="20" t="b">
        <f t="shared" si="0"/>
        <v>1</v>
      </c>
      <c r="L146" s="36">
        <v>6021</v>
      </c>
      <c r="M146" s="10">
        <f>VLOOKUP(A146,CADASTRE!F:O,6,0)</f>
        <v>8001</v>
      </c>
      <c r="N146" s="38">
        <v>0</v>
      </c>
      <c r="O146" s="39">
        <f>IF(OR(VLOOKUP(A146,CADASTRE!F:V,4,0)="",VLOOKUP(A146,CADASTRE!F:V,4,0)=0),VLOOKUP(A146,CADASTRE!F:V,16,0)+VLOOKUP(A146,CADASTRE!F:X,17,0),VLOOKUP(A146,CADASTRE!F:V,4,0))</f>
        <v>0</v>
      </c>
      <c r="P146" s="15" t="str">
        <f t="shared" si="1"/>
        <v>VRAI</v>
      </c>
      <c r="Q146" s="36" t="s">
        <v>52</v>
      </c>
      <c r="R146" s="40" t="str">
        <f>VLOOKUP(A146,CADASTRE!F:AC,3,0)</f>
        <v>Dépendance bâtie isolée</v>
      </c>
      <c r="S146" s="41" t="str">
        <f>IFERROR(IF(VLOOKUP(A146,CADASTRE!F:R,13,0)="",VLOOKUP(B146,CADASTRE!F:R,13,0),VLOOKUP(A146,CADASTRE!F:R,13,0)),"")</f>
        <v>Parking</v>
      </c>
      <c r="T146" s="56">
        <v>37572</v>
      </c>
      <c r="V146" s="36" t="s">
        <v>115</v>
      </c>
      <c r="W146" s="43">
        <v>1</v>
      </c>
      <c r="X146" s="36" t="s">
        <v>116</v>
      </c>
      <c r="Y146" s="43" t="s">
        <v>149</v>
      </c>
      <c r="Z146" s="36" t="s">
        <v>150</v>
      </c>
      <c r="AA146" s="43" t="s">
        <v>155</v>
      </c>
      <c r="AB146" s="36" t="s">
        <v>156</v>
      </c>
      <c r="AC146" s="36">
        <v>75102</v>
      </c>
      <c r="AD146" s="44">
        <f>VLOOKUP(D146,CADASTRE!B:E,4,0)</f>
        <v>75102</v>
      </c>
      <c r="AE146" s="20" t="b">
        <f t="shared" si="2"/>
        <v>1</v>
      </c>
      <c r="AF146" s="36">
        <v>1020039674</v>
      </c>
      <c r="AG146" s="3" t="s">
        <v>120</v>
      </c>
      <c r="AH146" s="3"/>
      <c r="AI146" s="3"/>
    </row>
    <row r="147" spans="1:35" ht="15.75" customHeight="1" x14ac:dyDescent="0.2">
      <c r="A147" s="34">
        <v>1020039680</v>
      </c>
      <c r="B147" s="35" t="s">
        <v>44</v>
      </c>
      <c r="C147" s="10"/>
      <c r="D147" s="36">
        <v>148456</v>
      </c>
      <c r="E147" s="36" t="s">
        <v>37</v>
      </c>
      <c r="F147" s="36" t="s">
        <v>148</v>
      </c>
      <c r="G147" s="10" t="str">
        <f>VLOOKUP(A147,CADASTRE!F:G,2,0)</f>
        <v>132 RUE MONTMARTRE</v>
      </c>
      <c r="H147" s="20" t="b">
        <f t="shared" si="5"/>
        <v>0</v>
      </c>
      <c r="I147" s="37">
        <v>82</v>
      </c>
      <c r="J147" s="10">
        <f>VLOOKUP(A147,CADASTRE!F:L,7,0)</f>
        <v>82</v>
      </c>
      <c r="K147" s="20" t="b">
        <f t="shared" si="0"/>
        <v>1</v>
      </c>
      <c r="L147" s="36">
        <v>6022</v>
      </c>
      <c r="M147" s="10">
        <f>VLOOKUP(A147,CADASTRE!F:O,6,0)</f>
        <v>9001</v>
      </c>
      <c r="N147" s="38">
        <v>0</v>
      </c>
      <c r="O147" s="39">
        <f>IF(OR(VLOOKUP(A147,CADASTRE!F:V,4,0)="",VLOOKUP(A147,CADASTRE!F:V,4,0)=0),VLOOKUP(A147,CADASTRE!F:V,16,0)+VLOOKUP(A147,CADASTRE!F:X,17,0),VLOOKUP(A147,CADASTRE!F:V,4,0))</f>
        <v>0</v>
      </c>
      <c r="P147" s="15" t="str">
        <f t="shared" si="1"/>
        <v>VRAI</v>
      </c>
      <c r="Q147" s="36" t="s">
        <v>52</v>
      </c>
      <c r="R147" s="40" t="str">
        <f>VLOOKUP(A147,CADASTRE!F:AC,3,0)</f>
        <v>Dépendance bâtie isolée</v>
      </c>
      <c r="S147" s="41" t="str">
        <f>IFERROR(IF(VLOOKUP(A147,CADASTRE!F:R,13,0)="",VLOOKUP(B147,CADASTRE!F:R,13,0),VLOOKUP(A147,CADASTRE!F:R,13,0)),"")</f>
        <v>Parking</v>
      </c>
      <c r="T147" s="56">
        <v>37572</v>
      </c>
      <c r="V147" s="36" t="s">
        <v>115</v>
      </c>
      <c r="W147" s="43">
        <v>1</v>
      </c>
      <c r="X147" s="36" t="s">
        <v>116</v>
      </c>
      <c r="Y147" s="43" t="s">
        <v>149</v>
      </c>
      <c r="Z147" s="36" t="s">
        <v>150</v>
      </c>
      <c r="AA147" s="43" t="s">
        <v>155</v>
      </c>
      <c r="AB147" s="36" t="s">
        <v>156</v>
      </c>
      <c r="AC147" s="36">
        <v>75102</v>
      </c>
      <c r="AD147" s="44">
        <f>VLOOKUP(D147,CADASTRE!B:E,4,0)</f>
        <v>75102</v>
      </c>
      <c r="AE147" s="20" t="b">
        <f t="shared" si="2"/>
        <v>1</v>
      </c>
      <c r="AF147" s="36">
        <v>1020039679</v>
      </c>
      <c r="AG147" s="3" t="s">
        <v>120</v>
      </c>
      <c r="AH147" s="3"/>
      <c r="AI147" s="3"/>
    </row>
    <row r="148" spans="1:35" ht="15.75" customHeight="1" x14ac:dyDescent="0.2">
      <c r="A148" s="34"/>
      <c r="B148" s="35" t="s">
        <v>44</v>
      </c>
      <c r="C148" s="10"/>
      <c r="D148" s="36">
        <v>148457</v>
      </c>
      <c r="E148" s="36" t="s">
        <v>37</v>
      </c>
      <c r="F148" s="36" t="s">
        <v>148</v>
      </c>
      <c r="G148" s="10" t="e">
        <f>VLOOKUP(A148,CADASTRE!F:G,2,0)</f>
        <v>#N/A</v>
      </c>
      <c r="H148" s="20" t="e">
        <f t="shared" si="5"/>
        <v>#N/A</v>
      </c>
      <c r="I148" s="37">
        <v>82</v>
      </c>
      <c r="J148" s="10" t="e">
        <f>VLOOKUP(A148,CADASTRE!F:L,7,0)</f>
        <v>#N/A</v>
      </c>
      <c r="K148" s="20" t="e">
        <f t="shared" si="0"/>
        <v>#N/A</v>
      </c>
      <c r="L148" s="36" t="s">
        <v>173</v>
      </c>
      <c r="M148" s="10" t="e">
        <f>VLOOKUP(A148,CADASTRE!F:O,6,0)</f>
        <v>#N/A</v>
      </c>
      <c r="N148" s="38">
        <v>0</v>
      </c>
      <c r="O148" s="39" t="e">
        <f>IF(OR(VLOOKUP(A148,CADASTRE!F:V,4,0)="",VLOOKUP(A148,CADASTRE!F:V,4,0)=0),VLOOKUP(A148,CADASTRE!F:V,16,0)+VLOOKUP(A148,CADASTRE!F:X,17,0),VLOOKUP(A148,CADASTRE!F:V,4,0))</f>
        <v>#N/A</v>
      </c>
      <c r="P148" s="15" t="e">
        <f t="shared" si="1"/>
        <v>#N/A</v>
      </c>
      <c r="Q148" s="36" t="s">
        <v>52</v>
      </c>
      <c r="R148" s="40" t="e">
        <f>VLOOKUP(A148,CADASTRE!F:AC,3,0)</f>
        <v>#N/A</v>
      </c>
      <c r="S148" s="41" t="str">
        <f>IFERROR(IF(VLOOKUP(A148,CADASTRE!F:R,13,0)="",VLOOKUP(B148,CADASTRE!F:R,13,0),VLOOKUP(A148,CADASTRE!F:R,13,0)),"")</f>
        <v/>
      </c>
      <c r="T148" s="56">
        <v>37572</v>
      </c>
      <c r="V148" s="36" t="s">
        <v>115</v>
      </c>
      <c r="W148" s="43">
        <v>1</v>
      </c>
      <c r="X148" s="36" t="s">
        <v>116</v>
      </c>
      <c r="Y148" s="43" t="s">
        <v>149</v>
      </c>
      <c r="Z148" s="36" t="s">
        <v>150</v>
      </c>
      <c r="AA148" s="43" t="s">
        <v>155</v>
      </c>
      <c r="AB148" s="36" t="s">
        <v>156</v>
      </c>
      <c r="AC148" s="36">
        <v>75102</v>
      </c>
      <c r="AD148" s="44" t="e">
        <f>VLOOKUP(D148,CADASTRE!B:E,4,0)</f>
        <v>#N/A</v>
      </c>
      <c r="AE148" s="20" t="e">
        <f t="shared" si="2"/>
        <v>#N/A</v>
      </c>
      <c r="AF148" s="36" t="s">
        <v>44</v>
      </c>
      <c r="AG148" s="3" t="s">
        <v>120</v>
      </c>
      <c r="AH148" s="3"/>
      <c r="AI148" s="3"/>
    </row>
    <row r="149" spans="1:35" ht="15.75" customHeight="1" x14ac:dyDescent="0.2">
      <c r="A149" s="34"/>
      <c r="B149" s="35" t="s">
        <v>44</v>
      </c>
      <c r="C149" s="10"/>
      <c r="D149" s="46">
        <v>148458</v>
      </c>
      <c r="E149" s="46" t="s">
        <v>37</v>
      </c>
      <c r="F149" s="46" t="s">
        <v>148</v>
      </c>
      <c r="G149" s="10" t="e">
        <f>VLOOKUP(A149,CADASTRE!F:G,2,0)</f>
        <v>#N/A</v>
      </c>
      <c r="H149" s="20" t="e">
        <f t="shared" si="5"/>
        <v>#N/A</v>
      </c>
      <c r="I149" s="47">
        <v>82</v>
      </c>
      <c r="J149" s="10" t="e">
        <f>VLOOKUP(A149,CADASTRE!F:L,7,0)</f>
        <v>#N/A</v>
      </c>
      <c r="K149" s="20" t="e">
        <f t="shared" si="0"/>
        <v>#N/A</v>
      </c>
      <c r="L149" s="46" t="s">
        <v>174</v>
      </c>
      <c r="M149" s="10" t="e">
        <f>VLOOKUP(A149,CADASTRE!F:O,6,0)</f>
        <v>#N/A</v>
      </c>
      <c r="N149" s="48">
        <v>0</v>
      </c>
      <c r="O149" s="39" t="e">
        <f>IF(OR(VLOOKUP(A149,CADASTRE!F:V,4,0)="",VLOOKUP(A149,CADASTRE!F:V,4,0)=0),VLOOKUP(A149,CADASTRE!F:V,16,0)+VLOOKUP(A149,CADASTRE!F:X,17,0),VLOOKUP(A149,CADASTRE!F:V,4,0))</f>
        <v>#N/A</v>
      </c>
      <c r="P149" s="15" t="e">
        <f t="shared" si="1"/>
        <v>#N/A</v>
      </c>
      <c r="Q149" s="46" t="s">
        <v>52</v>
      </c>
      <c r="R149" s="40" t="e">
        <f>VLOOKUP(A149,CADASTRE!F:AC,3,0)</f>
        <v>#N/A</v>
      </c>
      <c r="S149" s="41" t="str">
        <f>IFERROR(IF(VLOOKUP(A149,CADASTRE!F:R,13,0)="",VLOOKUP(B149,CADASTRE!F:R,13,0),VLOOKUP(A149,CADASTRE!F:R,13,0)),"")</f>
        <v/>
      </c>
      <c r="T149" s="57">
        <v>37572</v>
      </c>
      <c r="U149" s="49">
        <v>41640</v>
      </c>
      <c r="V149" s="46" t="s">
        <v>128</v>
      </c>
      <c r="W149" s="46">
        <v>1</v>
      </c>
      <c r="X149" s="46" t="s">
        <v>116</v>
      </c>
      <c r="Y149" s="46" t="s">
        <v>149</v>
      </c>
      <c r="Z149" s="46" t="s">
        <v>150</v>
      </c>
      <c r="AA149" s="46" t="s">
        <v>155</v>
      </c>
      <c r="AB149" s="46" t="s">
        <v>156</v>
      </c>
      <c r="AC149" s="46">
        <v>75102</v>
      </c>
      <c r="AD149" s="44" t="e">
        <f>VLOOKUP(D149,CADASTRE!B:E,4,0)</f>
        <v>#N/A</v>
      </c>
      <c r="AE149" s="20" t="e">
        <f t="shared" si="2"/>
        <v>#N/A</v>
      </c>
      <c r="AF149" s="46" t="s">
        <v>44</v>
      </c>
      <c r="AG149" s="3" t="s">
        <v>120</v>
      </c>
      <c r="AH149" s="3"/>
      <c r="AI149" s="3"/>
    </row>
    <row r="150" spans="1:35" ht="15.75" customHeight="1" x14ac:dyDescent="0.2">
      <c r="A150" s="45">
        <v>1020823161</v>
      </c>
      <c r="B150" s="35" t="s">
        <v>44</v>
      </c>
      <c r="C150" s="10"/>
      <c r="D150" s="36">
        <v>148459</v>
      </c>
      <c r="E150" s="36" t="s">
        <v>37</v>
      </c>
      <c r="F150" s="36" t="s">
        <v>148</v>
      </c>
      <c r="G150" s="10" t="str">
        <f>VLOOKUP(A150,CADASTRE!F:G,2,0)</f>
        <v>132 RUE MONTMARTRE</v>
      </c>
      <c r="H150" s="20" t="b">
        <f t="shared" si="5"/>
        <v>0</v>
      </c>
      <c r="I150" s="37">
        <v>82</v>
      </c>
      <c r="J150" s="10">
        <f>VLOOKUP(A150,CADASTRE!F:L,7,0)</f>
        <v>82</v>
      </c>
      <c r="K150" s="20" t="b">
        <f t="shared" si="0"/>
        <v>1</v>
      </c>
      <c r="L150" s="36" t="s">
        <v>175</v>
      </c>
      <c r="M150" s="10">
        <f>VLOOKUP(A150,CADASTRE!F:O,6,0)</f>
        <v>26001</v>
      </c>
      <c r="N150" s="38">
        <v>0</v>
      </c>
      <c r="O150" s="39">
        <f>IF(OR(VLOOKUP(A150,CADASTRE!F:V,4,0)="",VLOOKUP(A150,CADASTRE!F:V,4,0)=0),VLOOKUP(A150,CADASTRE!F:V,16,0)+VLOOKUP(A150,CADASTRE!F:X,17,0),VLOOKUP(A150,CADASTRE!F:V,4,0))</f>
        <v>0</v>
      </c>
      <c r="P150" s="15" t="str">
        <f t="shared" si="1"/>
        <v>VRAI</v>
      </c>
      <c r="Q150" s="36" t="s">
        <v>52</v>
      </c>
      <c r="R150" s="40" t="str">
        <f>VLOOKUP(A150,CADASTRE!F:AC,3,0)</f>
        <v>Dépendance bâtie isolée</v>
      </c>
      <c r="S150" s="41" t="str">
        <f>IFERROR(IF(VLOOKUP(A150,CADASTRE!F:R,13,0)="",VLOOKUP(B150,CADASTRE!F:R,13,0),VLOOKUP(A150,CADASTRE!F:R,13,0)),"")</f>
        <v>Parking</v>
      </c>
      <c r="T150" s="56">
        <v>37572</v>
      </c>
      <c r="V150" s="36" t="s">
        <v>115</v>
      </c>
      <c r="W150" s="43">
        <v>1</v>
      </c>
      <c r="X150" s="36" t="s">
        <v>116</v>
      </c>
      <c r="Y150" s="43" t="s">
        <v>149</v>
      </c>
      <c r="Z150" s="36" t="s">
        <v>150</v>
      </c>
      <c r="AA150" s="43" t="s">
        <v>155</v>
      </c>
      <c r="AB150" s="36" t="s">
        <v>156</v>
      </c>
      <c r="AC150" s="36">
        <v>75102</v>
      </c>
      <c r="AD150" s="44">
        <f>VLOOKUP(D150,CADASTRE!B:E,4,0)</f>
        <v>75102</v>
      </c>
      <c r="AE150" s="20" t="b">
        <f t="shared" si="2"/>
        <v>1</v>
      </c>
      <c r="AF150" s="36">
        <v>1020823161</v>
      </c>
      <c r="AG150" s="3" t="s">
        <v>120</v>
      </c>
      <c r="AH150" s="3"/>
      <c r="AI150" s="3"/>
    </row>
    <row r="151" spans="1:35" ht="15.75" customHeight="1" x14ac:dyDescent="0.2">
      <c r="A151" s="34"/>
      <c r="B151" s="35" t="s">
        <v>44</v>
      </c>
      <c r="C151" s="10"/>
      <c r="D151" s="46">
        <v>148460</v>
      </c>
      <c r="E151" s="46" t="s">
        <v>37</v>
      </c>
      <c r="F151" s="46" t="s">
        <v>148</v>
      </c>
      <c r="G151" s="10" t="e">
        <f>VLOOKUP(A151,CADASTRE!F:G,2,0)</f>
        <v>#N/A</v>
      </c>
      <c r="H151" s="20" t="e">
        <f t="shared" si="5"/>
        <v>#N/A</v>
      </c>
      <c r="I151" s="47">
        <v>82</v>
      </c>
      <c r="J151" s="10" t="e">
        <f>VLOOKUP(A151,CADASTRE!F:L,7,0)</f>
        <v>#N/A</v>
      </c>
      <c r="K151" s="20" t="e">
        <f t="shared" si="0"/>
        <v>#N/A</v>
      </c>
      <c r="L151" s="46" t="s">
        <v>176</v>
      </c>
      <c r="M151" s="10" t="e">
        <f>VLOOKUP(A151,CADASTRE!F:O,6,0)</f>
        <v>#N/A</v>
      </c>
      <c r="N151" s="48">
        <v>0</v>
      </c>
      <c r="O151" s="39" t="e">
        <f>IF(OR(VLOOKUP(A151,CADASTRE!F:V,4,0)="",VLOOKUP(A151,CADASTRE!F:V,4,0)=0),VLOOKUP(A151,CADASTRE!F:V,16,0)+VLOOKUP(A151,CADASTRE!F:X,17,0),VLOOKUP(A151,CADASTRE!F:V,4,0))</f>
        <v>#N/A</v>
      </c>
      <c r="P151" s="15" t="e">
        <f t="shared" si="1"/>
        <v>#N/A</v>
      </c>
      <c r="Q151" s="46" t="s">
        <v>52</v>
      </c>
      <c r="R151" s="40" t="e">
        <f>VLOOKUP(A151,CADASTRE!F:AC,3,0)</f>
        <v>#N/A</v>
      </c>
      <c r="S151" s="41" t="str">
        <f>IFERROR(IF(VLOOKUP(A151,CADASTRE!F:R,13,0)="",VLOOKUP(B151,CADASTRE!F:R,13,0),VLOOKUP(A151,CADASTRE!F:R,13,0)),"")</f>
        <v/>
      </c>
      <c r="T151" s="57">
        <v>37572</v>
      </c>
      <c r="U151" s="49">
        <v>41640</v>
      </c>
      <c r="V151" s="46" t="s">
        <v>128</v>
      </c>
      <c r="W151" s="46">
        <v>1</v>
      </c>
      <c r="X151" s="46" t="s">
        <v>116</v>
      </c>
      <c r="Y151" s="46" t="s">
        <v>149</v>
      </c>
      <c r="Z151" s="46" t="s">
        <v>150</v>
      </c>
      <c r="AA151" s="46" t="s">
        <v>151</v>
      </c>
      <c r="AB151" s="46" t="s">
        <v>152</v>
      </c>
      <c r="AC151" s="46">
        <v>75102</v>
      </c>
      <c r="AD151" s="44" t="e">
        <f>VLOOKUP(D151,CADASTRE!B:E,4,0)</f>
        <v>#N/A</v>
      </c>
      <c r="AE151" s="20" t="e">
        <f t="shared" si="2"/>
        <v>#N/A</v>
      </c>
      <c r="AF151" s="46" t="s">
        <v>44</v>
      </c>
      <c r="AG151" s="3" t="s">
        <v>120</v>
      </c>
      <c r="AH151" s="3"/>
      <c r="AI151" s="3"/>
    </row>
    <row r="152" spans="1:35" ht="15.75" customHeight="1" x14ac:dyDescent="0.2">
      <c r="A152" s="34">
        <v>1020039681</v>
      </c>
      <c r="B152" s="35" t="s">
        <v>44</v>
      </c>
      <c r="C152" s="10"/>
      <c r="D152" s="36">
        <v>148461</v>
      </c>
      <c r="E152" s="36" t="s">
        <v>37</v>
      </c>
      <c r="F152" s="36" t="s">
        <v>148</v>
      </c>
      <c r="G152" s="10" t="str">
        <f>VLOOKUP(A152,CADASTRE!F:G,2,0)</f>
        <v>132 RUE MONTMARTRE</v>
      </c>
      <c r="H152" s="20" t="b">
        <f t="shared" si="5"/>
        <v>0</v>
      </c>
      <c r="I152" s="37">
        <v>82</v>
      </c>
      <c r="J152" s="10">
        <f>VLOOKUP(A152,CADASTRE!F:L,7,0)</f>
        <v>82</v>
      </c>
      <c r="K152" s="20" t="b">
        <f t="shared" si="0"/>
        <v>1</v>
      </c>
      <c r="L152" s="36">
        <v>6025</v>
      </c>
      <c r="M152" s="10">
        <f>VLOOKUP(A152,CADASTRE!F:O,6,0)</f>
        <v>10001</v>
      </c>
      <c r="N152" s="38">
        <v>0</v>
      </c>
      <c r="O152" s="39">
        <f>IF(OR(VLOOKUP(A152,CADASTRE!F:V,4,0)="",VLOOKUP(A152,CADASTRE!F:V,4,0)=0),VLOOKUP(A152,CADASTRE!F:V,16,0)+VLOOKUP(A152,CADASTRE!F:X,17,0),VLOOKUP(A152,CADASTRE!F:V,4,0))</f>
        <v>0</v>
      </c>
      <c r="P152" s="15" t="str">
        <f t="shared" si="1"/>
        <v>VRAI</v>
      </c>
      <c r="Q152" s="36" t="s">
        <v>52</v>
      </c>
      <c r="R152" s="40" t="str">
        <f>VLOOKUP(A152,CADASTRE!F:AC,3,0)</f>
        <v>Dépendance bâtie isolée</v>
      </c>
      <c r="S152" s="41" t="str">
        <f>IFERROR(IF(VLOOKUP(A152,CADASTRE!F:R,13,0)="",VLOOKUP(B152,CADASTRE!F:R,13,0),VLOOKUP(A152,CADASTRE!F:R,13,0)),"")</f>
        <v>Parking</v>
      </c>
      <c r="T152" s="56">
        <v>37572</v>
      </c>
      <c r="V152" s="36" t="s">
        <v>115</v>
      </c>
      <c r="W152" s="43">
        <v>1</v>
      </c>
      <c r="X152" s="36" t="s">
        <v>116</v>
      </c>
      <c r="Y152" s="43" t="s">
        <v>149</v>
      </c>
      <c r="Z152" s="36" t="s">
        <v>150</v>
      </c>
      <c r="AA152" s="43" t="s">
        <v>155</v>
      </c>
      <c r="AB152" s="36" t="s">
        <v>156</v>
      </c>
      <c r="AC152" s="36">
        <v>75102</v>
      </c>
      <c r="AD152" s="44">
        <f>VLOOKUP(D152,CADASTRE!B:E,4,0)</f>
        <v>75102</v>
      </c>
      <c r="AE152" s="20" t="b">
        <f t="shared" si="2"/>
        <v>1</v>
      </c>
      <c r="AF152" s="36" t="s">
        <v>44</v>
      </c>
      <c r="AG152" s="3" t="s">
        <v>120</v>
      </c>
      <c r="AH152" s="3"/>
      <c r="AI152" s="3"/>
    </row>
    <row r="153" spans="1:35" ht="15.75" customHeight="1" x14ac:dyDescent="0.2">
      <c r="A153" s="34">
        <v>1020039682</v>
      </c>
      <c r="B153" s="35" t="s">
        <v>44</v>
      </c>
      <c r="C153" s="10"/>
      <c r="D153" s="36">
        <v>148462</v>
      </c>
      <c r="E153" s="36" t="s">
        <v>37</v>
      </c>
      <c r="F153" s="36" t="s">
        <v>148</v>
      </c>
      <c r="G153" s="10" t="str">
        <f>VLOOKUP(A153,CADASTRE!F:G,2,0)</f>
        <v>132 RUE MONTMARTRE</v>
      </c>
      <c r="H153" s="20" t="b">
        <f t="shared" si="5"/>
        <v>0</v>
      </c>
      <c r="I153" s="37">
        <v>82</v>
      </c>
      <c r="J153" s="10">
        <f>VLOOKUP(A153,CADASTRE!F:L,7,0)</f>
        <v>82</v>
      </c>
      <c r="K153" s="20" t="b">
        <f t="shared" si="0"/>
        <v>1</v>
      </c>
      <c r="L153" s="36">
        <v>6026</v>
      </c>
      <c r="M153" s="10">
        <f>VLOOKUP(A153,CADASTRE!F:O,6,0)</f>
        <v>11001</v>
      </c>
      <c r="N153" s="38">
        <v>0</v>
      </c>
      <c r="O153" s="39">
        <f>IF(OR(VLOOKUP(A153,CADASTRE!F:V,4,0)="",VLOOKUP(A153,CADASTRE!F:V,4,0)=0),VLOOKUP(A153,CADASTRE!F:V,16,0)+VLOOKUP(A153,CADASTRE!F:X,17,0),VLOOKUP(A153,CADASTRE!F:V,4,0))</f>
        <v>0</v>
      </c>
      <c r="P153" s="15" t="str">
        <f t="shared" si="1"/>
        <v>VRAI</v>
      </c>
      <c r="Q153" s="36" t="s">
        <v>52</v>
      </c>
      <c r="R153" s="40" t="str">
        <f>VLOOKUP(A153,CADASTRE!F:AC,3,0)</f>
        <v>Dépendance bâtie isolée</v>
      </c>
      <c r="S153" s="41" t="str">
        <f>IFERROR(IF(VLOOKUP(A153,CADASTRE!F:R,13,0)="",VLOOKUP(B153,CADASTRE!F:R,13,0),VLOOKUP(A153,CADASTRE!F:R,13,0)),"")</f>
        <v>Parking</v>
      </c>
      <c r="T153" s="56">
        <v>37572</v>
      </c>
      <c r="V153" s="36" t="s">
        <v>115</v>
      </c>
      <c r="W153" s="43">
        <v>1</v>
      </c>
      <c r="X153" s="36" t="s">
        <v>116</v>
      </c>
      <c r="Y153" s="43" t="s">
        <v>149</v>
      </c>
      <c r="Z153" s="36" t="s">
        <v>150</v>
      </c>
      <c r="AA153" s="43" t="s">
        <v>155</v>
      </c>
      <c r="AB153" s="36" t="s">
        <v>156</v>
      </c>
      <c r="AC153" s="36">
        <v>75102</v>
      </c>
      <c r="AD153" s="44">
        <f>VLOOKUP(D153,CADASTRE!B:E,4,0)</f>
        <v>75102</v>
      </c>
      <c r="AE153" s="20" t="b">
        <f t="shared" si="2"/>
        <v>1</v>
      </c>
      <c r="AF153" s="36">
        <v>1020039684</v>
      </c>
      <c r="AG153" s="3" t="s">
        <v>120</v>
      </c>
      <c r="AH153" s="3"/>
      <c r="AI153" s="3"/>
    </row>
    <row r="154" spans="1:35" ht="15.75" customHeight="1" x14ac:dyDescent="0.2">
      <c r="A154" s="34">
        <v>1020039683</v>
      </c>
      <c r="B154" s="35" t="s">
        <v>44</v>
      </c>
      <c r="C154" s="10"/>
      <c r="D154" s="36">
        <v>148463</v>
      </c>
      <c r="E154" s="36" t="s">
        <v>37</v>
      </c>
      <c r="F154" s="36" t="s">
        <v>148</v>
      </c>
      <c r="G154" s="10" t="str">
        <f>VLOOKUP(A154,CADASTRE!F:G,2,0)</f>
        <v>132 RUE MONTMARTRE</v>
      </c>
      <c r="H154" s="20" t="b">
        <f t="shared" si="5"/>
        <v>0</v>
      </c>
      <c r="I154" s="37">
        <v>82</v>
      </c>
      <c r="J154" s="10">
        <f>VLOOKUP(A154,CADASTRE!F:L,7,0)</f>
        <v>82</v>
      </c>
      <c r="K154" s="20" t="b">
        <f t="shared" si="0"/>
        <v>1</v>
      </c>
      <c r="L154" s="36">
        <v>6027</v>
      </c>
      <c r="M154" s="10">
        <f>VLOOKUP(A154,CADASTRE!F:O,6,0)</f>
        <v>12001</v>
      </c>
      <c r="N154" s="38">
        <v>0</v>
      </c>
      <c r="O154" s="39">
        <f>IF(OR(VLOOKUP(A154,CADASTRE!F:V,4,0)="",VLOOKUP(A154,CADASTRE!F:V,4,0)=0),VLOOKUP(A154,CADASTRE!F:V,16,0)+VLOOKUP(A154,CADASTRE!F:X,17,0),VLOOKUP(A154,CADASTRE!F:V,4,0))</f>
        <v>0</v>
      </c>
      <c r="P154" s="15" t="str">
        <f t="shared" si="1"/>
        <v>VRAI</v>
      </c>
      <c r="Q154" s="36" t="s">
        <v>52</v>
      </c>
      <c r="R154" s="40" t="str">
        <f>VLOOKUP(A154,CADASTRE!F:AC,3,0)</f>
        <v>Dépendance bâtie isolée</v>
      </c>
      <c r="S154" s="41" t="str">
        <f>IFERROR(IF(VLOOKUP(A154,CADASTRE!F:R,13,0)="",VLOOKUP(B154,CADASTRE!F:R,13,0),VLOOKUP(A154,CADASTRE!F:R,13,0)),"")</f>
        <v>Parking</v>
      </c>
      <c r="T154" s="56">
        <v>37572</v>
      </c>
      <c r="V154" s="36" t="s">
        <v>115</v>
      </c>
      <c r="W154" s="43">
        <v>1</v>
      </c>
      <c r="X154" s="36" t="s">
        <v>116</v>
      </c>
      <c r="Y154" s="43" t="s">
        <v>149</v>
      </c>
      <c r="Z154" s="36" t="s">
        <v>150</v>
      </c>
      <c r="AA154" s="43" t="s">
        <v>155</v>
      </c>
      <c r="AB154" s="36" t="s">
        <v>156</v>
      </c>
      <c r="AC154" s="36">
        <v>75102</v>
      </c>
      <c r="AD154" s="44">
        <f>VLOOKUP(D154,CADASTRE!B:E,4,0)</f>
        <v>75102</v>
      </c>
      <c r="AE154" s="20" t="b">
        <f t="shared" si="2"/>
        <v>1</v>
      </c>
      <c r="AF154" s="36">
        <v>1020039677</v>
      </c>
      <c r="AG154" s="3" t="s">
        <v>120</v>
      </c>
      <c r="AH154" s="3"/>
      <c r="AI154" s="3"/>
    </row>
    <row r="155" spans="1:35" ht="15.75" customHeight="1" x14ac:dyDescent="0.2">
      <c r="A155" s="34">
        <v>1020039684</v>
      </c>
      <c r="B155" s="35" t="s">
        <v>44</v>
      </c>
      <c r="C155" s="10"/>
      <c r="D155" s="36">
        <v>148464</v>
      </c>
      <c r="E155" s="36" t="s">
        <v>37</v>
      </c>
      <c r="F155" s="36" t="s">
        <v>148</v>
      </c>
      <c r="G155" s="10" t="str">
        <f>VLOOKUP(A155,CADASTRE!F:G,2,0)</f>
        <v>132 RUE MONTMARTRE</v>
      </c>
      <c r="H155" s="20" t="b">
        <f t="shared" si="5"/>
        <v>0</v>
      </c>
      <c r="I155" s="37">
        <v>82</v>
      </c>
      <c r="J155" s="10">
        <f>VLOOKUP(A155,CADASTRE!F:L,7,0)</f>
        <v>82</v>
      </c>
      <c r="K155" s="20" t="b">
        <f t="shared" si="0"/>
        <v>1</v>
      </c>
      <c r="L155" s="36">
        <v>6028</v>
      </c>
      <c r="M155" s="10">
        <f>VLOOKUP(A155,CADASTRE!F:O,6,0)</f>
        <v>13001</v>
      </c>
      <c r="N155" s="38">
        <v>0</v>
      </c>
      <c r="O155" s="39">
        <f>IF(OR(VLOOKUP(A155,CADASTRE!F:V,4,0)="",VLOOKUP(A155,CADASTRE!F:V,4,0)=0),VLOOKUP(A155,CADASTRE!F:V,16,0)+VLOOKUP(A155,CADASTRE!F:X,17,0),VLOOKUP(A155,CADASTRE!F:V,4,0))</f>
        <v>0</v>
      </c>
      <c r="P155" s="15" t="str">
        <f t="shared" si="1"/>
        <v>VRAI</v>
      </c>
      <c r="Q155" s="36" t="s">
        <v>52</v>
      </c>
      <c r="R155" s="40" t="str">
        <f>VLOOKUP(A155,CADASTRE!F:AC,3,0)</f>
        <v>Dépendance bâtie isolée</v>
      </c>
      <c r="S155" s="41" t="str">
        <f>IFERROR(IF(VLOOKUP(A155,CADASTRE!F:R,13,0)="",VLOOKUP(B155,CADASTRE!F:R,13,0),VLOOKUP(A155,CADASTRE!F:R,13,0)),"")</f>
        <v>Parking</v>
      </c>
      <c r="T155" s="56">
        <v>37572</v>
      </c>
      <c r="V155" s="36" t="s">
        <v>115</v>
      </c>
      <c r="W155" s="43">
        <v>1</v>
      </c>
      <c r="X155" s="36" t="s">
        <v>116</v>
      </c>
      <c r="Y155" s="43" t="s">
        <v>149</v>
      </c>
      <c r="Z155" s="36" t="s">
        <v>150</v>
      </c>
      <c r="AA155" s="43" t="s">
        <v>155</v>
      </c>
      <c r="AB155" s="36" t="s">
        <v>156</v>
      </c>
      <c r="AC155" s="36">
        <v>75102</v>
      </c>
      <c r="AD155" s="44">
        <f>VLOOKUP(D155,CADASTRE!B:E,4,0)</f>
        <v>75102</v>
      </c>
      <c r="AE155" s="20" t="b">
        <f t="shared" si="2"/>
        <v>1</v>
      </c>
      <c r="AF155" s="36">
        <v>1020039682</v>
      </c>
      <c r="AG155" s="3" t="s">
        <v>120</v>
      </c>
      <c r="AH155" s="3"/>
      <c r="AI155" s="3"/>
    </row>
    <row r="156" spans="1:35" ht="15.75" customHeight="1" x14ac:dyDescent="0.2">
      <c r="A156" s="34">
        <v>1020039685</v>
      </c>
      <c r="B156" s="35" t="s">
        <v>44</v>
      </c>
      <c r="C156" s="10"/>
      <c r="D156" s="36">
        <v>148465</v>
      </c>
      <c r="E156" s="36" t="s">
        <v>37</v>
      </c>
      <c r="F156" s="36" t="s">
        <v>148</v>
      </c>
      <c r="G156" s="10" t="str">
        <f>VLOOKUP(A156,CADASTRE!F:G,2,0)</f>
        <v>132 RUE MONTMARTRE</v>
      </c>
      <c r="H156" s="20" t="b">
        <f t="shared" si="5"/>
        <v>0</v>
      </c>
      <c r="I156" s="37">
        <v>82</v>
      </c>
      <c r="J156" s="10">
        <f>VLOOKUP(A156,CADASTRE!F:L,7,0)</f>
        <v>82</v>
      </c>
      <c r="K156" s="20" t="b">
        <f t="shared" si="0"/>
        <v>1</v>
      </c>
      <c r="L156" s="36">
        <v>6029</v>
      </c>
      <c r="M156" s="10">
        <f>VLOOKUP(A156,CADASTRE!F:O,6,0)</f>
        <v>14001</v>
      </c>
      <c r="N156" s="38">
        <v>0</v>
      </c>
      <c r="O156" s="39">
        <f>IF(OR(VLOOKUP(A156,CADASTRE!F:V,4,0)="",VLOOKUP(A156,CADASTRE!F:V,4,0)=0),VLOOKUP(A156,CADASTRE!F:V,16,0)+VLOOKUP(A156,CADASTRE!F:X,17,0),VLOOKUP(A156,CADASTRE!F:V,4,0))</f>
        <v>0</v>
      </c>
      <c r="P156" s="15" t="str">
        <f t="shared" si="1"/>
        <v>VRAI</v>
      </c>
      <c r="Q156" s="36" t="s">
        <v>52</v>
      </c>
      <c r="R156" s="40" t="str">
        <f>VLOOKUP(A156,CADASTRE!F:AC,3,0)</f>
        <v>Dépendance bâtie isolée</v>
      </c>
      <c r="S156" s="41" t="str">
        <f>IFERROR(IF(VLOOKUP(A156,CADASTRE!F:R,13,0)="",VLOOKUP(B156,CADASTRE!F:R,13,0),VLOOKUP(A156,CADASTRE!F:R,13,0)),"")</f>
        <v>Parking</v>
      </c>
      <c r="T156" s="56">
        <v>37572</v>
      </c>
      <c r="V156" s="36" t="s">
        <v>115</v>
      </c>
      <c r="W156" s="43">
        <v>1</v>
      </c>
      <c r="X156" s="36" t="s">
        <v>116</v>
      </c>
      <c r="Y156" s="43" t="s">
        <v>149</v>
      </c>
      <c r="Z156" s="36" t="s">
        <v>150</v>
      </c>
      <c r="AA156" s="43" t="s">
        <v>155</v>
      </c>
      <c r="AB156" s="36" t="s">
        <v>156</v>
      </c>
      <c r="AC156" s="36">
        <v>75102</v>
      </c>
      <c r="AD156" s="44">
        <f>VLOOKUP(D156,CADASTRE!B:E,4,0)</f>
        <v>75102</v>
      </c>
      <c r="AE156" s="20" t="b">
        <f t="shared" si="2"/>
        <v>1</v>
      </c>
      <c r="AF156" s="36" t="s">
        <v>44</v>
      </c>
      <c r="AG156" s="3" t="s">
        <v>120</v>
      </c>
      <c r="AH156" s="3"/>
      <c r="AI156" s="3"/>
    </row>
    <row r="157" spans="1:35" ht="15.75" customHeight="1" x14ac:dyDescent="0.2">
      <c r="A157" s="45">
        <v>1020402457</v>
      </c>
      <c r="B157" s="35" t="s">
        <v>44</v>
      </c>
      <c r="C157" s="10"/>
      <c r="D157" s="36">
        <v>148743</v>
      </c>
      <c r="E157" s="36" t="s">
        <v>37</v>
      </c>
      <c r="F157" s="36" t="s">
        <v>177</v>
      </c>
      <c r="G157" s="10" t="str">
        <f>VLOOKUP(A157,CADASTRE!F:G,2,0)</f>
        <v>23 BD DE BONNE NOUVELLE</v>
      </c>
      <c r="H157" s="20" t="b">
        <f t="shared" si="5"/>
        <v>0</v>
      </c>
      <c r="I157" s="37">
        <v>0</v>
      </c>
      <c r="J157" s="10">
        <f>VLOOKUP(A157,CADASTRE!F:L,7,0)</f>
        <v>0</v>
      </c>
      <c r="K157" s="20" t="b">
        <f t="shared" si="0"/>
        <v>1</v>
      </c>
      <c r="L157" s="36">
        <v>3001</v>
      </c>
      <c r="M157" s="10">
        <f>VLOOKUP(A157,CADASTRE!F:O,6,0)</f>
        <v>1001</v>
      </c>
      <c r="N157" s="38">
        <v>270</v>
      </c>
      <c r="O157" s="39">
        <f>IF(OR(VLOOKUP(A157,CADASTRE!F:V,4,0)="",VLOOKUP(A157,CADASTRE!F:V,4,0)=0),VLOOKUP(A157,CADASTRE!F:V,16,0)+VLOOKUP(A157,CADASTRE!F:X,17,0),VLOOKUP(A157,CADASTRE!F:V,4,0))</f>
        <v>270</v>
      </c>
      <c r="P157" s="15" t="str">
        <f t="shared" si="1"/>
        <v>VRAI</v>
      </c>
      <c r="Q157" s="36" t="s">
        <v>133</v>
      </c>
      <c r="R157" s="40" t="str">
        <f>VLOOKUP(A157,CADASTRE!F:AC,3,0)</f>
        <v>Local divers</v>
      </c>
      <c r="S157" s="41" t="str">
        <f>IFERROR(IF(VLOOKUP(A157,CADASTRE!F:R,13,0)="",VLOOKUP(B157,CADASTRE!F:R,13,0),VLOOKUP(A157,CADASTRE!F:R,13,0)),"")</f>
        <v/>
      </c>
      <c r="T157" s="36" t="s">
        <v>143</v>
      </c>
      <c r="V157" s="36" t="s">
        <v>115</v>
      </c>
      <c r="W157" s="43">
        <v>1</v>
      </c>
      <c r="X157" s="36" t="s">
        <v>116</v>
      </c>
      <c r="Y157" s="43" t="s">
        <v>139</v>
      </c>
      <c r="Z157" s="36" t="s">
        <v>140</v>
      </c>
      <c r="AA157" s="43">
        <v>1</v>
      </c>
      <c r="AB157" s="36" t="s">
        <v>141</v>
      </c>
      <c r="AC157" s="36">
        <v>75102</v>
      </c>
      <c r="AD157" s="44">
        <f>VLOOKUP(D157,CADASTRE!B:E,4,0)</f>
        <v>75102</v>
      </c>
      <c r="AE157" s="20" t="b">
        <f t="shared" si="2"/>
        <v>1</v>
      </c>
      <c r="AF157" s="36" t="s">
        <v>44</v>
      </c>
      <c r="AG157" s="3" t="s">
        <v>120</v>
      </c>
      <c r="AH157" s="3"/>
      <c r="AI157" s="3"/>
    </row>
    <row r="158" spans="1:35" ht="15.75" customHeight="1" x14ac:dyDescent="0.2">
      <c r="A158" s="10"/>
      <c r="B158" s="35" t="s">
        <v>44</v>
      </c>
      <c r="C158" s="10"/>
      <c r="D158" s="46">
        <v>151714</v>
      </c>
      <c r="E158" s="46" t="s">
        <v>37</v>
      </c>
      <c r="F158" s="46" t="s">
        <v>178</v>
      </c>
      <c r="G158" s="10" t="e">
        <f>VLOOKUP(A158,CADASTRE!F:G,2,0)</f>
        <v>#N/A</v>
      </c>
      <c r="H158" s="20" t="e">
        <f t="shared" si="5"/>
        <v>#N/A</v>
      </c>
      <c r="I158" s="47">
        <v>0</v>
      </c>
      <c r="J158" s="10" t="e">
        <f>VLOOKUP(A158,CADASTRE!F:L,7,0)</f>
        <v>#N/A</v>
      </c>
      <c r="K158" s="20" t="e">
        <f t="shared" si="0"/>
        <v>#N/A</v>
      </c>
      <c r="L158" s="46">
        <v>3001</v>
      </c>
      <c r="M158" s="10" t="e">
        <f>VLOOKUP(A158,CADASTRE!F:O,6,0)</f>
        <v>#N/A</v>
      </c>
      <c r="N158" s="48">
        <v>0</v>
      </c>
      <c r="O158" s="39" t="e">
        <f>IF(OR(VLOOKUP(A158,CADASTRE!F:V,4,0)="",VLOOKUP(A158,CADASTRE!F:V,4,0)=0),VLOOKUP(A158,CADASTRE!F:V,16,0)+VLOOKUP(A158,CADASTRE!F:X,17,0),VLOOKUP(A158,CADASTRE!F:V,4,0))</f>
        <v>#N/A</v>
      </c>
      <c r="P158" s="15" t="e">
        <f t="shared" si="1"/>
        <v>#N/A</v>
      </c>
      <c r="Q158" s="46" t="s">
        <v>133</v>
      </c>
      <c r="R158" s="40" t="e">
        <f>VLOOKUP(A158,CADASTRE!F:AC,3,0)</f>
        <v>#N/A</v>
      </c>
      <c r="S158" s="41" t="str">
        <f>IFERROR(IF(VLOOKUP(A158,CADASTRE!F:R,13,0)="",VLOOKUP(B158,CADASTRE!F:R,13,0),VLOOKUP(A158,CADASTRE!F:R,13,0)),"")</f>
        <v/>
      </c>
      <c r="T158" s="53">
        <v>37990</v>
      </c>
      <c r="U158" s="49">
        <v>41640</v>
      </c>
      <c r="V158" s="46" t="s">
        <v>128</v>
      </c>
      <c r="W158" s="46">
        <v>1</v>
      </c>
      <c r="X158" s="46" t="s">
        <v>116</v>
      </c>
      <c r="Y158" s="46" t="s">
        <v>179</v>
      </c>
      <c r="Z158" s="46" t="s">
        <v>180</v>
      </c>
      <c r="AA158" s="46">
        <v>1</v>
      </c>
      <c r="AB158" s="46" t="s">
        <v>181</v>
      </c>
      <c r="AC158" s="46">
        <v>75102</v>
      </c>
      <c r="AD158" s="44" t="e">
        <f>VLOOKUP(D158,CADASTRE!B:E,4,0)</f>
        <v>#N/A</v>
      </c>
      <c r="AE158" s="20" t="e">
        <f t="shared" si="2"/>
        <v>#N/A</v>
      </c>
      <c r="AF158" s="46" t="s">
        <v>44</v>
      </c>
      <c r="AG158" s="3" t="s">
        <v>120</v>
      </c>
      <c r="AH158" s="3"/>
      <c r="AI158" s="3"/>
    </row>
    <row r="159" spans="1:35" ht="15.75" customHeight="1" x14ac:dyDescent="0.2">
      <c r="A159" s="10"/>
      <c r="B159" s="35" t="s">
        <v>44</v>
      </c>
      <c r="C159" s="10"/>
      <c r="D159" s="46">
        <v>151715</v>
      </c>
      <c r="E159" s="46" t="s">
        <v>37</v>
      </c>
      <c r="F159" s="46" t="s">
        <v>178</v>
      </c>
      <c r="G159" s="10" t="e">
        <f>VLOOKUP(A159,CADASTRE!F:G,2,0)</f>
        <v>#N/A</v>
      </c>
      <c r="H159" s="20" t="e">
        <f t="shared" si="5"/>
        <v>#N/A</v>
      </c>
      <c r="I159" s="47">
        <v>0</v>
      </c>
      <c r="J159" s="10" t="e">
        <f>VLOOKUP(A159,CADASTRE!F:L,7,0)</f>
        <v>#N/A</v>
      </c>
      <c r="K159" s="20" t="e">
        <f t="shared" si="0"/>
        <v>#N/A</v>
      </c>
      <c r="L159" s="46">
        <v>3002</v>
      </c>
      <c r="M159" s="10" t="e">
        <f>VLOOKUP(A159,CADASTRE!F:O,6,0)</f>
        <v>#N/A</v>
      </c>
      <c r="N159" s="48">
        <v>0</v>
      </c>
      <c r="O159" s="39" t="e">
        <f>IF(OR(VLOOKUP(A159,CADASTRE!F:V,4,0)="",VLOOKUP(A159,CADASTRE!F:V,4,0)=0),VLOOKUP(A159,CADASTRE!F:V,16,0)+VLOOKUP(A159,CADASTRE!F:X,17,0),VLOOKUP(A159,CADASTRE!F:V,4,0))</f>
        <v>#N/A</v>
      </c>
      <c r="P159" s="15" t="e">
        <f t="shared" si="1"/>
        <v>#N/A</v>
      </c>
      <c r="Q159" s="46" t="s">
        <v>123</v>
      </c>
      <c r="R159" s="40" t="e">
        <f>VLOOKUP(A159,CADASTRE!F:AC,3,0)</f>
        <v>#N/A</v>
      </c>
      <c r="S159" s="41" t="str">
        <f>IFERROR(IF(VLOOKUP(A159,CADASTRE!F:R,13,0)="",VLOOKUP(B159,CADASTRE!F:R,13,0),VLOOKUP(A159,CADASTRE!F:R,13,0)),"")</f>
        <v/>
      </c>
      <c r="T159" s="53">
        <v>37990</v>
      </c>
      <c r="U159" s="49">
        <v>41640</v>
      </c>
      <c r="V159" s="46" t="s">
        <v>128</v>
      </c>
      <c r="W159" s="46">
        <v>1</v>
      </c>
      <c r="X159" s="46" t="s">
        <v>116</v>
      </c>
      <c r="Y159" s="46" t="s">
        <v>179</v>
      </c>
      <c r="Z159" s="46" t="s">
        <v>180</v>
      </c>
      <c r="AA159" s="46">
        <v>1</v>
      </c>
      <c r="AB159" s="46" t="s">
        <v>181</v>
      </c>
      <c r="AC159" s="46">
        <v>75102</v>
      </c>
      <c r="AD159" s="44" t="e">
        <f>VLOOKUP(D159,CADASTRE!B:E,4,0)</f>
        <v>#N/A</v>
      </c>
      <c r="AE159" s="20" t="e">
        <f t="shared" si="2"/>
        <v>#N/A</v>
      </c>
      <c r="AF159" s="46" t="s">
        <v>44</v>
      </c>
      <c r="AG159" s="3" t="s">
        <v>120</v>
      </c>
      <c r="AH159" s="3"/>
      <c r="AI159" s="3"/>
    </row>
    <row r="160" spans="1:35" ht="15.75" customHeight="1" x14ac:dyDescent="0.2">
      <c r="A160" s="10"/>
      <c r="B160" s="35" t="s">
        <v>44</v>
      </c>
      <c r="C160" s="10"/>
      <c r="D160" s="46">
        <v>151716</v>
      </c>
      <c r="E160" s="46" t="s">
        <v>37</v>
      </c>
      <c r="F160" s="46" t="s">
        <v>137</v>
      </c>
      <c r="G160" s="10" t="e">
        <f>VLOOKUP(A160,CADASTRE!F:G,2,0)</f>
        <v>#N/A</v>
      </c>
      <c r="H160" s="20" t="e">
        <f t="shared" si="5"/>
        <v>#N/A</v>
      </c>
      <c r="I160" s="47">
        <v>0</v>
      </c>
      <c r="J160" s="10" t="e">
        <f>VLOOKUP(A160,CADASTRE!F:L,7,0)</f>
        <v>#N/A</v>
      </c>
      <c r="K160" s="20" t="e">
        <f t="shared" si="0"/>
        <v>#N/A</v>
      </c>
      <c r="L160" s="46">
        <v>0</v>
      </c>
      <c r="M160" s="10" t="e">
        <f>VLOOKUP(A160,CADASTRE!F:O,6,0)</f>
        <v>#N/A</v>
      </c>
      <c r="N160" s="48">
        <v>0</v>
      </c>
      <c r="O160" s="39" t="e">
        <f>IF(OR(VLOOKUP(A160,CADASTRE!F:V,4,0)="",VLOOKUP(A160,CADASTRE!F:V,4,0)=0),VLOOKUP(A160,CADASTRE!F:V,16,0)+VLOOKUP(A160,CADASTRE!F:X,17,0),VLOOKUP(A160,CADASTRE!F:V,4,0))</f>
        <v>#N/A</v>
      </c>
      <c r="P160" s="15" t="e">
        <f t="shared" si="1"/>
        <v>#N/A</v>
      </c>
      <c r="Q160" s="46" t="s">
        <v>182</v>
      </c>
      <c r="R160" s="40" t="e">
        <f>VLOOKUP(A160,CADASTRE!F:AC,3,0)</f>
        <v>#N/A</v>
      </c>
      <c r="S160" s="41" t="str">
        <f>IFERROR(IF(VLOOKUP(A160,CADASTRE!F:R,13,0)="",VLOOKUP(B160,CADASTRE!F:R,13,0),VLOOKUP(A160,CADASTRE!F:R,13,0)),"")</f>
        <v/>
      </c>
      <c r="T160" s="53">
        <v>38172</v>
      </c>
      <c r="U160" s="49">
        <v>41640</v>
      </c>
      <c r="V160" s="46" t="s">
        <v>128</v>
      </c>
      <c r="W160" s="46">
        <v>1</v>
      </c>
      <c r="X160" s="46" t="s">
        <v>116</v>
      </c>
      <c r="Y160" s="46" t="s">
        <v>179</v>
      </c>
      <c r="Z160" s="46" t="s">
        <v>180</v>
      </c>
      <c r="AA160" s="46">
        <v>1</v>
      </c>
      <c r="AB160" s="46" t="s">
        <v>181</v>
      </c>
      <c r="AC160" s="46">
        <v>75102</v>
      </c>
      <c r="AD160" s="44" t="e">
        <f>VLOOKUP(D160,CADASTRE!B:E,4,0)</f>
        <v>#N/A</v>
      </c>
      <c r="AE160" s="20" t="e">
        <f t="shared" si="2"/>
        <v>#N/A</v>
      </c>
      <c r="AF160" s="46" t="s">
        <v>44</v>
      </c>
      <c r="AG160" s="3" t="s">
        <v>120</v>
      </c>
      <c r="AH160" s="3"/>
      <c r="AI160" s="3"/>
    </row>
    <row r="161" spans="1:35" ht="15.75" customHeight="1" x14ac:dyDescent="0.2">
      <c r="A161" s="10"/>
      <c r="B161" s="35" t="s">
        <v>44</v>
      </c>
      <c r="C161" s="10"/>
      <c r="D161" s="46">
        <v>151717</v>
      </c>
      <c r="E161" s="46" t="s">
        <v>37</v>
      </c>
      <c r="F161" s="46" t="s">
        <v>137</v>
      </c>
      <c r="G161" s="10" t="e">
        <f>VLOOKUP(A161,CADASTRE!F:G,2,0)</f>
        <v>#N/A</v>
      </c>
      <c r="H161" s="20" t="e">
        <f t="shared" si="5"/>
        <v>#N/A</v>
      </c>
      <c r="I161" s="47">
        <v>1</v>
      </c>
      <c r="J161" s="10" t="e">
        <f>VLOOKUP(A161,CADASTRE!F:L,7,0)</f>
        <v>#N/A</v>
      </c>
      <c r="K161" s="20" t="e">
        <f t="shared" si="0"/>
        <v>#N/A</v>
      </c>
      <c r="L161" s="46">
        <v>3003</v>
      </c>
      <c r="M161" s="10" t="e">
        <f>VLOOKUP(A161,CADASTRE!F:O,6,0)</f>
        <v>#N/A</v>
      </c>
      <c r="N161" s="48">
        <v>0</v>
      </c>
      <c r="O161" s="39" t="e">
        <f>IF(OR(VLOOKUP(A161,CADASTRE!F:V,4,0)="",VLOOKUP(A161,CADASTRE!F:V,4,0)=0),VLOOKUP(A161,CADASTRE!F:V,16,0)+VLOOKUP(A161,CADASTRE!F:X,17,0),VLOOKUP(A161,CADASTRE!F:V,4,0))</f>
        <v>#N/A</v>
      </c>
      <c r="P161" s="15" t="e">
        <f t="shared" si="1"/>
        <v>#N/A</v>
      </c>
      <c r="Q161" s="46" t="s">
        <v>123</v>
      </c>
      <c r="R161" s="40" t="e">
        <f>VLOOKUP(A161,CADASTRE!F:AC,3,0)</f>
        <v>#N/A</v>
      </c>
      <c r="S161" s="41" t="str">
        <f>IFERROR(IF(VLOOKUP(A161,CADASTRE!F:R,13,0)="",VLOOKUP(B161,CADASTRE!F:R,13,0),VLOOKUP(A161,CADASTRE!F:R,13,0)),"")</f>
        <v/>
      </c>
      <c r="T161" s="53">
        <v>37990</v>
      </c>
      <c r="U161" s="49">
        <v>41640</v>
      </c>
      <c r="V161" s="46" t="s">
        <v>128</v>
      </c>
      <c r="W161" s="46">
        <v>1</v>
      </c>
      <c r="X161" s="46" t="s">
        <v>116</v>
      </c>
      <c r="Y161" s="46" t="s">
        <v>179</v>
      </c>
      <c r="Z161" s="46" t="s">
        <v>180</v>
      </c>
      <c r="AA161" s="46">
        <v>1</v>
      </c>
      <c r="AB161" s="46" t="s">
        <v>181</v>
      </c>
      <c r="AC161" s="46">
        <v>75102</v>
      </c>
      <c r="AD161" s="44" t="e">
        <f>VLOOKUP(D161,CADASTRE!B:E,4,0)</f>
        <v>#N/A</v>
      </c>
      <c r="AE161" s="20" t="e">
        <f t="shared" si="2"/>
        <v>#N/A</v>
      </c>
      <c r="AF161" s="46" t="s">
        <v>44</v>
      </c>
      <c r="AG161" s="3" t="s">
        <v>120</v>
      </c>
      <c r="AH161" s="3"/>
      <c r="AI161" s="3"/>
    </row>
    <row r="162" spans="1:35" ht="15.75" customHeight="1" x14ac:dyDescent="0.2">
      <c r="A162" s="10"/>
      <c r="B162" s="35" t="s">
        <v>44</v>
      </c>
      <c r="C162" s="10"/>
      <c r="D162" s="46">
        <v>151718</v>
      </c>
      <c r="E162" s="46" t="s">
        <v>37</v>
      </c>
      <c r="F162" s="46" t="s">
        <v>137</v>
      </c>
      <c r="G162" s="10" t="e">
        <f>VLOOKUP(A162,CADASTRE!F:G,2,0)</f>
        <v>#N/A</v>
      </c>
      <c r="H162" s="20" t="e">
        <f t="shared" si="5"/>
        <v>#N/A</v>
      </c>
      <c r="I162" s="47">
        <v>1</v>
      </c>
      <c r="J162" s="10" t="e">
        <f>VLOOKUP(A162,CADASTRE!F:L,7,0)</f>
        <v>#N/A</v>
      </c>
      <c r="K162" s="20" t="e">
        <f t="shared" si="0"/>
        <v>#N/A</v>
      </c>
      <c r="L162" s="46">
        <v>3004</v>
      </c>
      <c r="M162" s="10" t="e">
        <f>VLOOKUP(A162,CADASTRE!F:O,6,0)</f>
        <v>#N/A</v>
      </c>
      <c r="N162" s="48">
        <v>0</v>
      </c>
      <c r="O162" s="39" t="e">
        <f>IF(OR(VLOOKUP(A162,CADASTRE!F:V,4,0)="",VLOOKUP(A162,CADASTRE!F:V,4,0)=0),VLOOKUP(A162,CADASTRE!F:V,16,0)+VLOOKUP(A162,CADASTRE!F:X,17,0),VLOOKUP(A162,CADASTRE!F:V,4,0))</f>
        <v>#N/A</v>
      </c>
      <c r="P162" s="15" t="e">
        <f t="shared" si="1"/>
        <v>#N/A</v>
      </c>
      <c r="Q162" s="46" t="s">
        <v>123</v>
      </c>
      <c r="R162" s="40" t="e">
        <f>VLOOKUP(A162,CADASTRE!F:AC,3,0)</f>
        <v>#N/A</v>
      </c>
      <c r="S162" s="41" t="str">
        <f>IFERROR(IF(VLOOKUP(A162,CADASTRE!F:R,13,0)="",VLOOKUP(B162,CADASTRE!F:R,13,0),VLOOKUP(A162,CADASTRE!F:R,13,0)),"")</f>
        <v/>
      </c>
      <c r="T162" s="53">
        <v>37990</v>
      </c>
      <c r="U162" s="49">
        <v>41640</v>
      </c>
      <c r="V162" s="46" t="s">
        <v>128</v>
      </c>
      <c r="W162" s="46">
        <v>1</v>
      </c>
      <c r="X162" s="46" t="s">
        <v>116</v>
      </c>
      <c r="Y162" s="46" t="s">
        <v>179</v>
      </c>
      <c r="Z162" s="46" t="s">
        <v>180</v>
      </c>
      <c r="AA162" s="46">
        <v>1</v>
      </c>
      <c r="AB162" s="46" t="s">
        <v>181</v>
      </c>
      <c r="AC162" s="46">
        <v>75102</v>
      </c>
      <c r="AD162" s="44" t="e">
        <f>VLOOKUP(D162,CADASTRE!B:E,4,0)</f>
        <v>#N/A</v>
      </c>
      <c r="AE162" s="20" t="e">
        <f t="shared" si="2"/>
        <v>#N/A</v>
      </c>
      <c r="AF162" s="46" t="s">
        <v>44</v>
      </c>
      <c r="AG162" s="3" t="s">
        <v>120</v>
      </c>
      <c r="AH162" s="3"/>
      <c r="AI162" s="3"/>
    </row>
    <row r="163" spans="1:35" ht="15.75" customHeight="1" x14ac:dyDescent="0.2">
      <c r="A163" s="10"/>
      <c r="B163" s="35" t="s">
        <v>44</v>
      </c>
      <c r="C163" s="10"/>
      <c r="D163" s="46">
        <v>151719</v>
      </c>
      <c r="E163" s="46" t="s">
        <v>37</v>
      </c>
      <c r="F163" s="46" t="s">
        <v>137</v>
      </c>
      <c r="G163" s="10" t="e">
        <f>VLOOKUP(A163,CADASTRE!F:G,2,0)</f>
        <v>#N/A</v>
      </c>
      <c r="H163" s="20" t="e">
        <f t="shared" si="5"/>
        <v>#N/A</v>
      </c>
      <c r="I163" s="47">
        <v>2</v>
      </c>
      <c r="J163" s="10" t="e">
        <f>VLOOKUP(A163,CADASTRE!F:L,7,0)</f>
        <v>#N/A</v>
      </c>
      <c r="K163" s="20" t="e">
        <f t="shared" si="0"/>
        <v>#N/A</v>
      </c>
      <c r="L163" s="46">
        <v>3005</v>
      </c>
      <c r="M163" s="10" t="e">
        <f>VLOOKUP(A163,CADASTRE!F:O,6,0)</f>
        <v>#N/A</v>
      </c>
      <c r="N163" s="48">
        <v>0</v>
      </c>
      <c r="O163" s="39" t="e">
        <f>IF(OR(VLOOKUP(A163,CADASTRE!F:V,4,0)="",VLOOKUP(A163,CADASTRE!F:V,4,0)=0),VLOOKUP(A163,CADASTRE!F:V,16,0)+VLOOKUP(A163,CADASTRE!F:X,17,0),VLOOKUP(A163,CADASTRE!F:V,4,0))</f>
        <v>#N/A</v>
      </c>
      <c r="P163" s="15" t="e">
        <f t="shared" si="1"/>
        <v>#N/A</v>
      </c>
      <c r="Q163" s="46" t="s">
        <v>123</v>
      </c>
      <c r="R163" s="40" t="e">
        <f>VLOOKUP(A163,CADASTRE!F:AC,3,0)</f>
        <v>#N/A</v>
      </c>
      <c r="S163" s="41" t="str">
        <f>IFERROR(IF(VLOOKUP(A163,CADASTRE!F:R,13,0)="",VLOOKUP(B163,CADASTRE!F:R,13,0),VLOOKUP(A163,CADASTRE!F:R,13,0)),"")</f>
        <v/>
      </c>
      <c r="T163" s="53">
        <v>37990</v>
      </c>
      <c r="U163" s="49">
        <v>41640</v>
      </c>
      <c r="V163" s="46" t="s">
        <v>128</v>
      </c>
      <c r="W163" s="46">
        <v>1</v>
      </c>
      <c r="X163" s="46" t="s">
        <v>116</v>
      </c>
      <c r="Y163" s="46" t="s">
        <v>179</v>
      </c>
      <c r="Z163" s="46" t="s">
        <v>180</v>
      </c>
      <c r="AA163" s="46">
        <v>1</v>
      </c>
      <c r="AB163" s="46" t="s">
        <v>181</v>
      </c>
      <c r="AC163" s="46">
        <v>75102</v>
      </c>
      <c r="AD163" s="44" t="e">
        <f>VLOOKUP(D163,CADASTRE!B:E,4,0)</f>
        <v>#N/A</v>
      </c>
      <c r="AE163" s="20" t="e">
        <f t="shared" si="2"/>
        <v>#N/A</v>
      </c>
      <c r="AF163" s="46" t="s">
        <v>44</v>
      </c>
      <c r="AG163" s="3" t="s">
        <v>120</v>
      </c>
      <c r="AH163" s="3"/>
      <c r="AI163" s="3"/>
    </row>
    <row r="164" spans="1:35" ht="15.75" customHeight="1" x14ac:dyDescent="0.2">
      <c r="A164" s="10"/>
      <c r="B164" s="35" t="s">
        <v>44</v>
      </c>
      <c r="C164" s="10"/>
      <c r="D164" s="46">
        <v>151720</v>
      </c>
      <c r="E164" s="46" t="s">
        <v>37</v>
      </c>
      <c r="F164" s="46" t="s">
        <v>137</v>
      </c>
      <c r="G164" s="10" t="e">
        <f>VLOOKUP(A164,CADASTRE!F:G,2,0)</f>
        <v>#N/A</v>
      </c>
      <c r="H164" s="20" t="e">
        <f t="shared" si="5"/>
        <v>#N/A</v>
      </c>
      <c r="I164" s="47">
        <v>2</v>
      </c>
      <c r="J164" s="10" t="e">
        <f>VLOOKUP(A164,CADASTRE!F:L,7,0)</f>
        <v>#N/A</v>
      </c>
      <c r="K164" s="20" t="e">
        <f t="shared" si="0"/>
        <v>#N/A</v>
      </c>
      <c r="L164" s="46">
        <v>3006</v>
      </c>
      <c r="M164" s="10" t="e">
        <f>VLOOKUP(A164,CADASTRE!F:O,6,0)</f>
        <v>#N/A</v>
      </c>
      <c r="N164" s="48">
        <v>0</v>
      </c>
      <c r="O164" s="39" t="e">
        <f>IF(OR(VLOOKUP(A164,CADASTRE!F:V,4,0)="",VLOOKUP(A164,CADASTRE!F:V,4,0)=0),VLOOKUP(A164,CADASTRE!F:V,16,0)+VLOOKUP(A164,CADASTRE!F:X,17,0),VLOOKUP(A164,CADASTRE!F:V,4,0))</f>
        <v>#N/A</v>
      </c>
      <c r="P164" s="15" t="e">
        <f t="shared" si="1"/>
        <v>#N/A</v>
      </c>
      <c r="Q164" s="46" t="s">
        <v>123</v>
      </c>
      <c r="R164" s="40" t="e">
        <f>VLOOKUP(A164,CADASTRE!F:AC,3,0)</f>
        <v>#N/A</v>
      </c>
      <c r="S164" s="41" t="str">
        <f>IFERROR(IF(VLOOKUP(A164,CADASTRE!F:R,13,0)="",VLOOKUP(B164,CADASTRE!F:R,13,0),VLOOKUP(A164,CADASTRE!F:R,13,0)),"")</f>
        <v/>
      </c>
      <c r="T164" s="53">
        <v>37990</v>
      </c>
      <c r="U164" s="49">
        <v>41640</v>
      </c>
      <c r="V164" s="46" t="s">
        <v>128</v>
      </c>
      <c r="W164" s="46">
        <v>1</v>
      </c>
      <c r="X164" s="46" t="s">
        <v>116</v>
      </c>
      <c r="Y164" s="46" t="s">
        <v>179</v>
      </c>
      <c r="Z164" s="46" t="s">
        <v>180</v>
      </c>
      <c r="AA164" s="46">
        <v>1</v>
      </c>
      <c r="AB164" s="46" t="s">
        <v>181</v>
      </c>
      <c r="AC164" s="46">
        <v>75102</v>
      </c>
      <c r="AD164" s="44" t="e">
        <f>VLOOKUP(D164,CADASTRE!B:E,4,0)</f>
        <v>#N/A</v>
      </c>
      <c r="AE164" s="20" t="e">
        <f t="shared" si="2"/>
        <v>#N/A</v>
      </c>
      <c r="AF164" s="46" t="s">
        <v>44</v>
      </c>
      <c r="AG164" s="3" t="s">
        <v>120</v>
      </c>
      <c r="AH164" s="3"/>
      <c r="AI164" s="3"/>
    </row>
    <row r="165" spans="1:35" ht="15.75" customHeight="1" x14ac:dyDescent="0.2">
      <c r="A165" s="10"/>
      <c r="B165" s="35" t="s">
        <v>44</v>
      </c>
      <c r="C165" s="10"/>
      <c r="D165" s="46">
        <v>151721</v>
      </c>
      <c r="E165" s="46" t="s">
        <v>37</v>
      </c>
      <c r="F165" s="46" t="s">
        <v>137</v>
      </c>
      <c r="G165" s="10" t="e">
        <f>VLOOKUP(A165,CADASTRE!F:G,2,0)</f>
        <v>#N/A</v>
      </c>
      <c r="H165" s="20" t="e">
        <f t="shared" si="5"/>
        <v>#N/A</v>
      </c>
      <c r="I165" s="47">
        <v>3</v>
      </c>
      <c r="J165" s="10" t="e">
        <f>VLOOKUP(A165,CADASTRE!F:L,7,0)</f>
        <v>#N/A</v>
      </c>
      <c r="K165" s="20" t="e">
        <f t="shared" si="0"/>
        <v>#N/A</v>
      </c>
      <c r="L165" s="46">
        <v>3007</v>
      </c>
      <c r="M165" s="10" t="e">
        <f>VLOOKUP(A165,CADASTRE!F:O,6,0)</f>
        <v>#N/A</v>
      </c>
      <c r="N165" s="48">
        <v>0</v>
      </c>
      <c r="O165" s="39" t="e">
        <f>IF(OR(VLOOKUP(A165,CADASTRE!F:V,4,0)="",VLOOKUP(A165,CADASTRE!F:V,4,0)=0),VLOOKUP(A165,CADASTRE!F:V,16,0)+VLOOKUP(A165,CADASTRE!F:X,17,0),VLOOKUP(A165,CADASTRE!F:V,4,0))</f>
        <v>#N/A</v>
      </c>
      <c r="P165" s="15" t="e">
        <f t="shared" si="1"/>
        <v>#N/A</v>
      </c>
      <c r="Q165" s="46" t="s">
        <v>123</v>
      </c>
      <c r="R165" s="40" t="e">
        <f>VLOOKUP(A165,CADASTRE!F:AC,3,0)</f>
        <v>#N/A</v>
      </c>
      <c r="S165" s="41" t="str">
        <f>IFERROR(IF(VLOOKUP(A165,CADASTRE!F:R,13,0)="",VLOOKUP(B165,CADASTRE!F:R,13,0),VLOOKUP(A165,CADASTRE!F:R,13,0)),"")</f>
        <v/>
      </c>
      <c r="T165" s="53">
        <v>37990</v>
      </c>
      <c r="U165" s="49">
        <v>41640</v>
      </c>
      <c r="V165" s="46" t="s">
        <v>128</v>
      </c>
      <c r="W165" s="46">
        <v>1</v>
      </c>
      <c r="X165" s="46" t="s">
        <v>116</v>
      </c>
      <c r="Y165" s="46" t="s">
        <v>179</v>
      </c>
      <c r="Z165" s="46" t="s">
        <v>180</v>
      </c>
      <c r="AA165" s="46">
        <v>1</v>
      </c>
      <c r="AB165" s="46" t="s">
        <v>181</v>
      </c>
      <c r="AC165" s="46">
        <v>75102</v>
      </c>
      <c r="AD165" s="44" t="e">
        <f>VLOOKUP(D165,CADASTRE!B:E,4,0)</f>
        <v>#N/A</v>
      </c>
      <c r="AE165" s="20" t="e">
        <f t="shared" si="2"/>
        <v>#N/A</v>
      </c>
      <c r="AF165" s="46" t="s">
        <v>44</v>
      </c>
      <c r="AG165" s="3" t="s">
        <v>120</v>
      </c>
      <c r="AH165" s="3"/>
      <c r="AI165" s="3"/>
    </row>
    <row r="166" spans="1:35" ht="15.75" customHeight="1" x14ac:dyDescent="0.2">
      <c r="A166" s="10"/>
      <c r="B166" s="35" t="s">
        <v>44</v>
      </c>
      <c r="C166" s="10"/>
      <c r="D166" s="46">
        <v>151722</v>
      </c>
      <c r="E166" s="46" t="s">
        <v>37</v>
      </c>
      <c r="F166" s="46" t="s">
        <v>137</v>
      </c>
      <c r="G166" s="10" t="e">
        <f>VLOOKUP(A166,CADASTRE!F:G,2,0)</f>
        <v>#N/A</v>
      </c>
      <c r="H166" s="20" t="e">
        <f t="shared" si="5"/>
        <v>#N/A</v>
      </c>
      <c r="I166" s="47">
        <v>3</v>
      </c>
      <c r="J166" s="10" t="e">
        <f>VLOOKUP(A166,CADASTRE!F:L,7,0)</f>
        <v>#N/A</v>
      </c>
      <c r="K166" s="20" t="e">
        <f t="shared" si="0"/>
        <v>#N/A</v>
      </c>
      <c r="L166" s="46">
        <v>3008</v>
      </c>
      <c r="M166" s="10" t="e">
        <f>VLOOKUP(A166,CADASTRE!F:O,6,0)</f>
        <v>#N/A</v>
      </c>
      <c r="N166" s="48">
        <v>0</v>
      </c>
      <c r="O166" s="39" t="e">
        <f>IF(OR(VLOOKUP(A166,CADASTRE!F:V,4,0)="",VLOOKUP(A166,CADASTRE!F:V,4,0)=0),VLOOKUP(A166,CADASTRE!F:V,16,0)+VLOOKUP(A166,CADASTRE!F:X,17,0),VLOOKUP(A166,CADASTRE!F:V,4,0))</f>
        <v>#N/A</v>
      </c>
      <c r="P166" s="15" t="e">
        <f t="shared" si="1"/>
        <v>#N/A</v>
      </c>
      <c r="Q166" s="46" t="s">
        <v>123</v>
      </c>
      <c r="R166" s="40" t="e">
        <f>VLOOKUP(A166,CADASTRE!F:AC,3,0)</f>
        <v>#N/A</v>
      </c>
      <c r="S166" s="41" t="str">
        <f>IFERROR(IF(VLOOKUP(A166,CADASTRE!F:R,13,0)="",VLOOKUP(B166,CADASTRE!F:R,13,0),VLOOKUP(A166,CADASTRE!F:R,13,0)),"")</f>
        <v/>
      </c>
      <c r="T166" s="53">
        <v>37990</v>
      </c>
      <c r="U166" s="49">
        <v>41640</v>
      </c>
      <c r="V166" s="46" t="s">
        <v>128</v>
      </c>
      <c r="W166" s="46">
        <v>1</v>
      </c>
      <c r="X166" s="46" t="s">
        <v>116</v>
      </c>
      <c r="Y166" s="46" t="s">
        <v>179</v>
      </c>
      <c r="Z166" s="46" t="s">
        <v>180</v>
      </c>
      <c r="AA166" s="46">
        <v>1</v>
      </c>
      <c r="AB166" s="46" t="s">
        <v>181</v>
      </c>
      <c r="AC166" s="46">
        <v>75102</v>
      </c>
      <c r="AD166" s="44" t="e">
        <f>VLOOKUP(D166,CADASTRE!B:E,4,0)</f>
        <v>#N/A</v>
      </c>
      <c r="AE166" s="20" t="e">
        <f t="shared" si="2"/>
        <v>#N/A</v>
      </c>
      <c r="AF166" s="46" t="s">
        <v>44</v>
      </c>
      <c r="AG166" s="3" t="s">
        <v>120</v>
      </c>
      <c r="AH166" s="3"/>
      <c r="AI166" s="3"/>
    </row>
    <row r="167" spans="1:35" ht="15.75" customHeight="1" x14ac:dyDescent="0.2">
      <c r="A167" s="10"/>
      <c r="B167" s="35" t="s">
        <v>44</v>
      </c>
      <c r="C167" s="10"/>
      <c r="D167" s="46">
        <v>151723</v>
      </c>
      <c r="E167" s="46" t="s">
        <v>37</v>
      </c>
      <c r="F167" s="46" t="s">
        <v>137</v>
      </c>
      <c r="G167" s="10" t="e">
        <f>VLOOKUP(A167,CADASTRE!F:G,2,0)</f>
        <v>#N/A</v>
      </c>
      <c r="H167" s="20" t="e">
        <f t="shared" si="5"/>
        <v>#N/A</v>
      </c>
      <c r="I167" s="47">
        <v>4</v>
      </c>
      <c r="J167" s="10" t="e">
        <f>VLOOKUP(A167,CADASTRE!F:L,7,0)</f>
        <v>#N/A</v>
      </c>
      <c r="K167" s="20" t="e">
        <f t="shared" si="0"/>
        <v>#N/A</v>
      </c>
      <c r="L167" s="46">
        <v>3009</v>
      </c>
      <c r="M167" s="10" t="e">
        <f>VLOOKUP(A167,CADASTRE!F:O,6,0)</f>
        <v>#N/A</v>
      </c>
      <c r="N167" s="48">
        <v>0</v>
      </c>
      <c r="O167" s="39" t="e">
        <f>IF(OR(VLOOKUP(A167,CADASTRE!F:V,4,0)="",VLOOKUP(A167,CADASTRE!F:V,4,0)=0),VLOOKUP(A167,CADASTRE!F:V,16,0)+VLOOKUP(A167,CADASTRE!F:X,17,0),VLOOKUP(A167,CADASTRE!F:V,4,0))</f>
        <v>#N/A</v>
      </c>
      <c r="P167" s="15" t="e">
        <f t="shared" si="1"/>
        <v>#N/A</v>
      </c>
      <c r="Q167" s="46" t="s">
        <v>123</v>
      </c>
      <c r="R167" s="40" t="e">
        <f>VLOOKUP(A167,CADASTRE!F:AC,3,0)</f>
        <v>#N/A</v>
      </c>
      <c r="S167" s="41" t="str">
        <f>IFERROR(IF(VLOOKUP(A167,CADASTRE!F:R,13,0)="",VLOOKUP(B167,CADASTRE!F:R,13,0),VLOOKUP(A167,CADASTRE!F:R,13,0)),"")</f>
        <v/>
      </c>
      <c r="T167" s="53">
        <v>37990</v>
      </c>
      <c r="U167" s="49">
        <v>41640</v>
      </c>
      <c r="V167" s="46" t="s">
        <v>128</v>
      </c>
      <c r="W167" s="46">
        <v>1</v>
      </c>
      <c r="X167" s="46" t="s">
        <v>116</v>
      </c>
      <c r="Y167" s="46" t="s">
        <v>179</v>
      </c>
      <c r="Z167" s="46" t="s">
        <v>180</v>
      </c>
      <c r="AA167" s="46">
        <v>1</v>
      </c>
      <c r="AB167" s="46" t="s">
        <v>181</v>
      </c>
      <c r="AC167" s="46">
        <v>75102</v>
      </c>
      <c r="AD167" s="44" t="e">
        <f>VLOOKUP(D167,CADASTRE!B:E,4,0)</f>
        <v>#N/A</v>
      </c>
      <c r="AE167" s="20" t="e">
        <f t="shared" si="2"/>
        <v>#N/A</v>
      </c>
      <c r="AF167" s="46" t="s">
        <v>44</v>
      </c>
      <c r="AG167" s="3" t="s">
        <v>120</v>
      </c>
      <c r="AH167" s="3"/>
      <c r="AI167" s="3"/>
    </row>
    <row r="168" spans="1:35" ht="15.75" customHeight="1" x14ac:dyDescent="0.2">
      <c r="A168" s="10"/>
      <c r="B168" s="35" t="s">
        <v>44</v>
      </c>
      <c r="C168" s="10"/>
      <c r="D168" s="46">
        <v>151724</v>
      </c>
      <c r="E168" s="46" t="s">
        <v>37</v>
      </c>
      <c r="F168" s="46" t="s">
        <v>137</v>
      </c>
      <c r="G168" s="10" t="e">
        <f>VLOOKUP(A168,CADASTRE!F:G,2,0)</f>
        <v>#N/A</v>
      </c>
      <c r="H168" s="20" t="e">
        <f t="shared" si="5"/>
        <v>#N/A</v>
      </c>
      <c r="I168" s="47">
        <v>4</v>
      </c>
      <c r="J168" s="10" t="e">
        <f>VLOOKUP(A168,CADASTRE!F:L,7,0)</f>
        <v>#N/A</v>
      </c>
      <c r="K168" s="20" t="e">
        <f t="shared" si="0"/>
        <v>#N/A</v>
      </c>
      <c r="L168" s="46">
        <v>3010</v>
      </c>
      <c r="M168" s="10" t="e">
        <f>VLOOKUP(A168,CADASTRE!F:O,6,0)</f>
        <v>#N/A</v>
      </c>
      <c r="N168" s="48">
        <v>0</v>
      </c>
      <c r="O168" s="39" t="e">
        <f>IF(OR(VLOOKUP(A168,CADASTRE!F:V,4,0)="",VLOOKUP(A168,CADASTRE!F:V,4,0)=0),VLOOKUP(A168,CADASTRE!F:V,16,0)+VLOOKUP(A168,CADASTRE!F:X,17,0),VLOOKUP(A168,CADASTRE!F:V,4,0))</f>
        <v>#N/A</v>
      </c>
      <c r="P168" s="15" t="e">
        <f t="shared" si="1"/>
        <v>#N/A</v>
      </c>
      <c r="Q168" s="46" t="s">
        <v>123</v>
      </c>
      <c r="R168" s="40" t="e">
        <f>VLOOKUP(A168,CADASTRE!F:AC,3,0)</f>
        <v>#N/A</v>
      </c>
      <c r="S168" s="41" t="str">
        <f>IFERROR(IF(VLOOKUP(A168,CADASTRE!F:R,13,0)="",VLOOKUP(B168,CADASTRE!F:R,13,0),VLOOKUP(A168,CADASTRE!F:R,13,0)),"")</f>
        <v/>
      </c>
      <c r="T168" s="53">
        <v>37990</v>
      </c>
      <c r="U168" s="49">
        <v>41640</v>
      </c>
      <c r="V168" s="46" t="s">
        <v>128</v>
      </c>
      <c r="W168" s="46">
        <v>1</v>
      </c>
      <c r="X168" s="46" t="s">
        <v>116</v>
      </c>
      <c r="Y168" s="46" t="s">
        <v>179</v>
      </c>
      <c r="Z168" s="46" t="s">
        <v>180</v>
      </c>
      <c r="AA168" s="46">
        <v>1</v>
      </c>
      <c r="AB168" s="46" t="s">
        <v>181</v>
      </c>
      <c r="AC168" s="46">
        <v>75102</v>
      </c>
      <c r="AD168" s="44" t="e">
        <f>VLOOKUP(D168,CADASTRE!B:E,4,0)</f>
        <v>#N/A</v>
      </c>
      <c r="AE168" s="20" t="e">
        <f t="shared" si="2"/>
        <v>#N/A</v>
      </c>
      <c r="AF168" s="46" t="s">
        <v>44</v>
      </c>
      <c r="AG168" s="3" t="s">
        <v>120</v>
      </c>
      <c r="AH168" s="3"/>
      <c r="AI168" s="3"/>
    </row>
    <row r="169" spans="1:35" ht="15.75" customHeight="1" x14ac:dyDescent="0.2">
      <c r="A169" s="10"/>
      <c r="B169" s="35" t="s">
        <v>44</v>
      </c>
      <c r="C169" s="10"/>
      <c r="D169" s="46">
        <v>151725</v>
      </c>
      <c r="E169" s="46" t="s">
        <v>37</v>
      </c>
      <c r="F169" s="46" t="s">
        <v>137</v>
      </c>
      <c r="G169" s="10" t="e">
        <f>VLOOKUP(A169,CADASTRE!F:G,2,0)</f>
        <v>#N/A</v>
      </c>
      <c r="H169" s="20" t="e">
        <f t="shared" si="5"/>
        <v>#N/A</v>
      </c>
      <c r="I169" s="47">
        <v>5</v>
      </c>
      <c r="J169" s="10" t="e">
        <f>VLOOKUP(A169,CADASTRE!F:L,7,0)</f>
        <v>#N/A</v>
      </c>
      <c r="K169" s="20" t="e">
        <f t="shared" si="0"/>
        <v>#N/A</v>
      </c>
      <c r="L169" s="46">
        <v>1</v>
      </c>
      <c r="M169" s="10" t="e">
        <f>VLOOKUP(A169,CADASTRE!F:O,6,0)</f>
        <v>#N/A</v>
      </c>
      <c r="N169" s="48">
        <v>0</v>
      </c>
      <c r="O169" s="39" t="e">
        <f>IF(OR(VLOOKUP(A169,CADASTRE!F:V,4,0)="",VLOOKUP(A169,CADASTRE!F:V,4,0)=0),VLOOKUP(A169,CADASTRE!F:V,16,0)+VLOOKUP(A169,CADASTRE!F:X,17,0),VLOOKUP(A169,CADASTRE!F:V,4,0))</f>
        <v>#N/A</v>
      </c>
      <c r="P169" s="15" t="e">
        <f t="shared" si="1"/>
        <v>#N/A</v>
      </c>
      <c r="Q169" s="46" t="s">
        <v>113</v>
      </c>
      <c r="R169" s="40" t="e">
        <f>VLOOKUP(A169,CADASTRE!F:AC,3,0)</f>
        <v>#N/A</v>
      </c>
      <c r="S169" s="41" t="str">
        <f>IFERROR(IF(VLOOKUP(A169,CADASTRE!F:R,13,0)="",VLOOKUP(B169,CADASTRE!F:R,13,0),VLOOKUP(A169,CADASTRE!F:R,13,0)),"")</f>
        <v/>
      </c>
      <c r="T169" s="53">
        <v>38172</v>
      </c>
      <c r="U169" s="49">
        <v>41640</v>
      </c>
      <c r="V169" s="46" t="s">
        <v>128</v>
      </c>
      <c r="W169" s="46">
        <v>1</v>
      </c>
      <c r="X169" s="46" t="s">
        <v>116</v>
      </c>
      <c r="Y169" s="46" t="s">
        <v>179</v>
      </c>
      <c r="Z169" s="46" t="s">
        <v>180</v>
      </c>
      <c r="AA169" s="46">
        <v>1</v>
      </c>
      <c r="AB169" s="46" t="s">
        <v>181</v>
      </c>
      <c r="AC169" s="46">
        <v>75102</v>
      </c>
      <c r="AD169" s="44" t="e">
        <f>VLOOKUP(D169,CADASTRE!B:E,4,0)</f>
        <v>#N/A</v>
      </c>
      <c r="AE169" s="20" t="e">
        <f t="shared" si="2"/>
        <v>#N/A</v>
      </c>
      <c r="AF169" s="46" t="s">
        <v>44</v>
      </c>
      <c r="AG169" s="3" t="s">
        <v>120</v>
      </c>
      <c r="AH169" s="3"/>
      <c r="AI169" s="3"/>
    </row>
    <row r="170" spans="1:35" ht="15.75" customHeight="1" x14ac:dyDescent="0.2">
      <c r="A170" s="10"/>
      <c r="B170" s="35" t="s">
        <v>44</v>
      </c>
      <c r="C170" s="10"/>
      <c r="D170" s="46">
        <v>151726</v>
      </c>
      <c r="E170" s="46" t="s">
        <v>37</v>
      </c>
      <c r="F170" s="46" t="s">
        <v>137</v>
      </c>
      <c r="G170" s="10" t="e">
        <f>VLOOKUP(A170,CADASTRE!F:G,2,0)</f>
        <v>#N/A</v>
      </c>
      <c r="H170" s="20" t="e">
        <f t="shared" si="5"/>
        <v>#N/A</v>
      </c>
      <c r="I170" s="47">
        <v>5</v>
      </c>
      <c r="J170" s="10" t="e">
        <f>VLOOKUP(A170,CADASTRE!F:L,7,0)</f>
        <v>#N/A</v>
      </c>
      <c r="K170" s="20" t="e">
        <f t="shared" si="0"/>
        <v>#N/A</v>
      </c>
      <c r="L170" s="46">
        <v>3011</v>
      </c>
      <c r="M170" s="10" t="e">
        <f>VLOOKUP(A170,CADASTRE!F:O,6,0)</f>
        <v>#N/A</v>
      </c>
      <c r="N170" s="48">
        <v>0</v>
      </c>
      <c r="O170" s="39" t="e">
        <f>IF(OR(VLOOKUP(A170,CADASTRE!F:V,4,0)="",VLOOKUP(A170,CADASTRE!F:V,4,0)=0),VLOOKUP(A170,CADASTRE!F:V,16,0)+VLOOKUP(A170,CADASTRE!F:X,17,0),VLOOKUP(A170,CADASTRE!F:V,4,0))</f>
        <v>#N/A</v>
      </c>
      <c r="P170" s="15" t="e">
        <f t="shared" si="1"/>
        <v>#N/A</v>
      </c>
      <c r="Q170" s="46" t="s">
        <v>123</v>
      </c>
      <c r="R170" s="40" t="e">
        <f>VLOOKUP(A170,CADASTRE!F:AC,3,0)</f>
        <v>#N/A</v>
      </c>
      <c r="S170" s="41" t="str">
        <f>IFERROR(IF(VLOOKUP(A170,CADASTRE!F:R,13,0)="",VLOOKUP(B170,CADASTRE!F:R,13,0),VLOOKUP(A170,CADASTRE!F:R,13,0)),"")</f>
        <v/>
      </c>
      <c r="T170" s="53">
        <v>37990</v>
      </c>
      <c r="U170" s="49">
        <v>41640</v>
      </c>
      <c r="V170" s="46" t="s">
        <v>128</v>
      </c>
      <c r="W170" s="46">
        <v>1</v>
      </c>
      <c r="X170" s="46" t="s">
        <v>116</v>
      </c>
      <c r="Y170" s="46" t="s">
        <v>179</v>
      </c>
      <c r="Z170" s="46" t="s">
        <v>180</v>
      </c>
      <c r="AA170" s="46">
        <v>1</v>
      </c>
      <c r="AB170" s="46" t="s">
        <v>181</v>
      </c>
      <c r="AC170" s="46">
        <v>75102</v>
      </c>
      <c r="AD170" s="44" t="e">
        <f>VLOOKUP(D170,CADASTRE!B:E,4,0)</f>
        <v>#N/A</v>
      </c>
      <c r="AE170" s="20" t="e">
        <f t="shared" si="2"/>
        <v>#N/A</v>
      </c>
      <c r="AF170" s="46" t="s">
        <v>44</v>
      </c>
      <c r="AG170" s="3" t="s">
        <v>120</v>
      </c>
      <c r="AH170" s="3"/>
      <c r="AI170" s="3"/>
    </row>
    <row r="171" spans="1:35" ht="15.75" customHeight="1" x14ac:dyDescent="0.2">
      <c r="A171" s="10"/>
      <c r="B171" s="35" t="s">
        <v>44</v>
      </c>
      <c r="C171" s="10"/>
      <c r="D171" s="46">
        <v>151727</v>
      </c>
      <c r="E171" s="46" t="s">
        <v>37</v>
      </c>
      <c r="F171" s="46" t="s">
        <v>137</v>
      </c>
      <c r="G171" s="10" t="e">
        <f>VLOOKUP(A171,CADASTRE!F:G,2,0)</f>
        <v>#N/A</v>
      </c>
      <c r="H171" s="20" t="e">
        <f t="shared" si="5"/>
        <v>#N/A</v>
      </c>
      <c r="I171" s="47">
        <v>6</v>
      </c>
      <c r="J171" s="10" t="e">
        <f>VLOOKUP(A171,CADASTRE!F:L,7,0)</f>
        <v>#N/A</v>
      </c>
      <c r="K171" s="20" t="e">
        <f t="shared" si="0"/>
        <v>#N/A</v>
      </c>
      <c r="L171" s="46">
        <v>2</v>
      </c>
      <c r="M171" s="10" t="e">
        <f>VLOOKUP(A171,CADASTRE!F:O,6,0)</f>
        <v>#N/A</v>
      </c>
      <c r="N171" s="48">
        <v>0</v>
      </c>
      <c r="O171" s="39" t="e">
        <f>IF(OR(VLOOKUP(A171,CADASTRE!F:V,4,0)="",VLOOKUP(A171,CADASTRE!F:V,4,0)=0),VLOOKUP(A171,CADASTRE!F:V,16,0)+VLOOKUP(A171,CADASTRE!F:X,17,0),VLOOKUP(A171,CADASTRE!F:V,4,0))</f>
        <v>#N/A</v>
      </c>
      <c r="P171" s="15" t="e">
        <f t="shared" si="1"/>
        <v>#N/A</v>
      </c>
      <c r="Q171" s="46" t="s">
        <v>113</v>
      </c>
      <c r="R171" s="40" t="e">
        <f>VLOOKUP(A171,CADASTRE!F:AC,3,0)</f>
        <v>#N/A</v>
      </c>
      <c r="S171" s="41" t="str">
        <f>IFERROR(IF(VLOOKUP(A171,CADASTRE!F:R,13,0)="",VLOOKUP(B171,CADASTRE!F:R,13,0),VLOOKUP(A171,CADASTRE!F:R,13,0)),"")</f>
        <v/>
      </c>
      <c r="T171" s="53">
        <v>38172</v>
      </c>
      <c r="U171" s="49">
        <v>41640</v>
      </c>
      <c r="V171" s="46" t="s">
        <v>128</v>
      </c>
      <c r="W171" s="46">
        <v>1</v>
      </c>
      <c r="X171" s="46" t="s">
        <v>116</v>
      </c>
      <c r="Y171" s="46" t="s">
        <v>179</v>
      </c>
      <c r="Z171" s="46" t="s">
        <v>180</v>
      </c>
      <c r="AA171" s="46">
        <v>1</v>
      </c>
      <c r="AB171" s="46" t="s">
        <v>181</v>
      </c>
      <c r="AC171" s="46">
        <v>75102</v>
      </c>
      <c r="AD171" s="44" t="e">
        <f>VLOOKUP(D171,CADASTRE!B:E,4,0)</f>
        <v>#N/A</v>
      </c>
      <c r="AE171" s="20" t="e">
        <f t="shared" si="2"/>
        <v>#N/A</v>
      </c>
      <c r="AF171" s="46" t="s">
        <v>44</v>
      </c>
      <c r="AG171" s="3" t="s">
        <v>120</v>
      </c>
      <c r="AH171" s="3"/>
      <c r="AI171" s="3"/>
    </row>
    <row r="172" spans="1:35" ht="15.75" customHeight="1" x14ac:dyDescent="0.2">
      <c r="A172" s="10"/>
      <c r="B172" s="35" t="s">
        <v>44</v>
      </c>
      <c r="C172" s="10"/>
      <c r="D172" s="46">
        <v>151728</v>
      </c>
      <c r="E172" s="46" t="s">
        <v>37</v>
      </c>
      <c r="F172" s="46" t="s">
        <v>137</v>
      </c>
      <c r="G172" s="10" t="e">
        <f>VLOOKUP(A172,CADASTRE!F:G,2,0)</f>
        <v>#N/A</v>
      </c>
      <c r="H172" s="20" t="e">
        <f t="shared" si="5"/>
        <v>#N/A</v>
      </c>
      <c r="I172" s="47">
        <v>6</v>
      </c>
      <c r="J172" s="10" t="e">
        <f>VLOOKUP(A172,CADASTRE!F:L,7,0)</f>
        <v>#N/A</v>
      </c>
      <c r="K172" s="20" t="e">
        <f t="shared" si="0"/>
        <v>#N/A</v>
      </c>
      <c r="L172" s="46">
        <v>3</v>
      </c>
      <c r="M172" s="10" t="e">
        <f>VLOOKUP(A172,CADASTRE!F:O,6,0)</f>
        <v>#N/A</v>
      </c>
      <c r="N172" s="48">
        <v>0</v>
      </c>
      <c r="O172" s="39" t="e">
        <f>IF(OR(VLOOKUP(A172,CADASTRE!F:V,4,0)="",VLOOKUP(A172,CADASTRE!F:V,4,0)=0),VLOOKUP(A172,CADASTRE!F:V,16,0)+VLOOKUP(A172,CADASTRE!F:X,17,0),VLOOKUP(A172,CADASTRE!F:V,4,0))</f>
        <v>#N/A</v>
      </c>
      <c r="P172" s="15" t="e">
        <f t="shared" si="1"/>
        <v>#N/A</v>
      </c>
      <c r="Q172" s="46" t="s">
        <v>113</v>
      </c>
      <c r="R172" s="40" t="e">
        <f>VLOOKUP(A172,CADASTRE!F:AC,3,0)</f>
        <v>#N/A</v>
      </c>
      <c r="S172" s="41" t="str">
        <f>IFERROR(IF(VLOOKUP(A172,CADASTRE!F:R,13,0)="",VLOOKUP(B172,CADASTRE!F:R,13,0),VLOOKUP(A172,CADASTRE!F:R,13,0)),"")</f>
        <v/>
      </c>
      <c r="T172" s="53">
        <v>38172</v>
      </c>
      <c r="U172" s="49">
        <v>41640</v>
      </c>
      <c r="V172" s="46" t="s">
        <v>128</v>
      </c>
      <c r="W172" s="46">
        <v>1</v>
      </c>
      <c r="X172" s="46" t="s">
        <v>116</v>
      </c>
      <c r="Y172" s="46" t="s">
        <v>179</v>
      </c>
      <c r="Z172" s="46" t="s">
        <v>180</v>
      </c>
      <c r="AA172" s="46">
        <v>1</v>
      </c>
      <c r="AB172" s="46" t="s">
        <v>181</v>
      </c>
      <c r="AC172" s="46">
        <v>75102</v>
      </c>
      <c r="AD172" s="44" t="e">
        <f>VLOOKUP(D172,CADASTRE!B:E,4,0)</f>
        <v>#N/A</v>
      </c>
      <c r="AE172" s="20" t="e">
        <f t="shared" si="2"/>
        <v>#N/A</v>
      </c>
      <c r="AF172" s="46" t="s">
        <v>44</v>
      </c>
      <c r="AG172" s="3" t="s">
        <v>120</v>
      </c>
      <c r="AH172" s="3"/>
      <c r="AI172" s="3"/>
    </row>
    <row r="173" spans="1:35" ht="15.75" customHeight="1" x14ac:dyDescent="0.2">
      <c r="A173" s="10"/>
      <c r="B173" s="35" t="s">
        <v>44</v>
      </c>
      <c r="C173" s="10"/>
      <c r="D173" s="46">
        <v>151729</v>
      </c>
      <c r="E173" s="46" t="s">
        <v>37</v>
      </c>
      <c r="F173" s="46" t="s">
        <v>137</v>
      </c>
      <c r="G173" s="10" t="e">
        <f>VLOOKUP(A173,CADASTRE!F:G,2,0)</f>
        <v>#N/A</v>
      </c>
      <c r="H173" s="20" t="e">
        <f t="shared" si="5"/>
        <v>#N/A</v>
      </c>
      <c r="I173" s="47">
        <v>6</v>
      </c>
      <c r="J173" s="10" t="e">
        <f>VLOOKUP(A173,CADASTRE!F:L,7,0)</f>
        <v>#N/A</v>
      </c>
      <c r="K173" s="20" t="e">
        <f t="shared" si="0"/>
        <v>#N/A</v>
      </c>
      <c r="L173" s="46">
        <v>4</v>
      </c>
      <c r="M173" s="10" t="e">
        <f>VLOOKUP(A173,CADASTRE!F:O,6,0)</f>
        <v>#N/A</v>
      </c>
      <c r="N173" s="48">
        <v>0</v>
      </c>
      <c r="O173" s="39" t="e">
        <f>IF(OR(VLOOKUP(A173,CADASTRE!F:V,4,0)="",VLOOKUP(A173,CADASTRE!F:V,4,0)=0),VLOOKUP(A173,CADASTRE!F:V,16,0)+VLOOKUP(A173,CADASTRE!F:X,17,0),VLOOKUP(A173,CADASTRE!F:V,4,0))</f>
        <v>#N/A</v>
      </c>
      <c r="P173" s="15" t="e">
        <f t="shared" si="1"/>
        <v>#N/A</v>
      </c>
      <c r="Q173" s="46" t="s">
        <v>113</v>
      </c>
      <c r="R173" s="40" t="e">
        <f>VLOOKUP(A173,CADASTRE!F:AC,3,0)</f>
        <v>#N/A</v>
      </c>
      <c r="S173" s="41" t="str">
        <f>IFERROR(IF(VLOOKUP(A173,CADASTRE!F:R,13,0)="",VLOOKUP(B173,CADASTRE!F:R,13,0),VLOOKUP(A173,CADASTRE!F:R,13,0)),"")</f>
        <v/>
      </c>
      <c r="T173" s="53">
        <v>38172</v>
      </c>
      <c r="U173" s="49">
        <v>41640</v>
      </c>
      <c r="V173" s="46" t="s">
        <v>128</v>
      </c>
      <c r="W173" s="46">
        <v>1</v>
      </c>
      <c r="X173" s="46" t="s">
        <v>116</v>
      </c>
      <c r="Y173" s="46" t="s">
        <v>179</v>
      </c>
      <c r="Z173" s="46" t="s">
        <v>180</v>
      </c>
      <c r="AA173" s="46">
        <v>1</v>
      </c>
      <c r="AB173" s="46" t="s">
        <v>181</v>
      </c>
      <c r="AC173" s="46">
        <v>75102</v>
      </c>
      <c r="AD173" s="44" t="e">
        <f>VLOOKUP(D173,CADASTRE!B:E,4,0)</f>
        <v>#N/A</v>
      </c>
      <c r="AE173" s="20" t="e">
        <f t="shared" si="2"/>
        <v>#N/A</v>
      </c>
      <c r="AF173" s="46" t="s">
        <v>44</v>
      </c>
      <c r="AG173" s="3" t="s">
        <v>120</v>
      </c>
      <c r="AH173" s="3"/>
      <c r="AI173" s="3"/>
    </row>
    <row r="174" spans="1:35" ht="15.75" customHeight="1" x14ac:dyDescent="0.2">
      <c r="A174" s="10"/>
      <c r="B174" s="35" t="s">
        <v>44</v>
      </c>
      <c r="C174" s="10"/>
      <c r="D174" s="46">
        <v>151730</v>
      </c>
      <c r="E174" s="46" t="s">
        <v>37</v>
      </c>
      <c r="F174" s="46" t="s">
        <v>137</v>
      </c>
      <c r="G174" s="10" t="e">
        <f>VLOOKUP(A174,CADASTRE!F:G,2,0)</f>
        <v>#N/A</v>
      </c>
      <c r="H174" s="20" t="e">
        <f t="shared" si="5"/>
        <v>#N/A</v>
      </c>
      <c r="I174" s="47">
        <v>6</v>
      </c>
      <c r="J174" s="10" t="e">
        <f>VLOOKUP(A174,CADASTRE!F:L,7,0)</f>
        <v>#N/A</v>
      </c>
      <c r="K174" s="20" t="e">
        <f t="shared" si="0"/>
        <v>#N/A</v>
      </c>
      <c r="L174" s="46">
        <v>5</v>
      </c>
      <c r="M174" s="10" t="e">
        <f>VLOOKUP(A174,CADASTRE!F:O,6,0)</f>
        <v>#N/A</v>
      </c>
      <c r="N174" s="48">
        <v>0</v>
      </c>
      <c r="O174" s="39" t="e">
        <f>IF(OR(VLOOKUP(A174,CADASTRE!F:V,4,0)="",VLOOKUP(A174,CADASTRE!F:V,4,0)=0),VLOOKUP(A174,CADASTRE!F:V,16,0)+VLOOKUP(A174,CADASTRE!F:X,17,0),VLOOKUP(A174,CADASTRE!F:V,4,0))</f>
        <v>#N/A</v>
      </c>
      <c r="P174" s="15" t="e">
        <f t="shared" si="1"/>
        <v>#N/A</v>
      </c>
      <c r="Q174" s="46" t="s">
        <v>113</v>
      </c>
      <c r="R174" s="40" t="e">
        <f>VLOOKUP(A174,CADASTRE!F:AC,3,0)</f>
        <v>#N/A</v>
      </c>
      <c r="S174" s="41" t="str">
        <f>IFERROR(IF(VLOOKUP(A174,CADASTRE!F:R,13,0)="",VLOOKUP(B174,CADASTRE!F:R,13,0),VLOOKUP(A174,CADASTRE!F:R,13,0)),"")</f>
        <v/>
      </c>
      <c r="T174" s="53">
        <v>38172</v>
      </c>
      <c r="U174" s="49">
        <v>41640</v>
      </c>
      <c r="V174" s="46" t="s">
        <v>128</v>
      </c>
      <c r="W174" s="46">
        <v>1</v>
      </c>
      <c r="X174" s="46" t="s">
        <v>116</v>
      </c>
      <c r="Y174" s="46" t="s">
        <v>179</v>
      </c>
      <c r="Z174" s="46" t="s">
        <v>180</v>
      </c>
      <c r="AA174" s="46">
        <v>1</v>
      </c>
      <c r="AB174" s="46" t="s">
        <v>181</v>
      </c>
      <c r="AC174" s="46">
        <v>75102</v>
      </c>
      <c r="AD174" s="44" t="e">
        <f>VLOOKUP(D174,CADASTRE!B:E,4,0)</f>
        <v>#N/A</v>
      </c>
      <c r="AE174" s="20" t="e">
        <f t="shared" si="2"/>
        <v>#N/A</v>
      </c>
      <c r="AF174" s="46" t="s">
        <v>44</v>
      </c>
      <c r="AG174" s="3" t="s">
        <v>120</v>
      </c>
      <c r="AH174" s="3"/>
      <c r="AI174" s="3"/>
    </row>
    <row r="175" spans="1:35" ht="15.75" customHeight="1" x14ac:dyDescent="0.2">
      <c r="A175" s="10"/>
      <c r="B175" s="35" t="s">
        <v>44</v>
      </c>
      <c r="C175" s="10"/>
      <c r="D175" s="46">
        <v>151731</v>
      </c>
      <c r="E175" s="46" t="s">
        <v>37</v>
      </c>
      <c r="F175" s="46" t="s">
        <v>137</v>
      </c>
      <c r="G175" s="10" t="e">
        <f>VLOOKUP(A175,CADASTRE!F:G,2,0)</f>
        <v>#N/A</v>
      </c>
      <c r="H175" s="20" t="e">
        <f t="shared" si="5"/>
        <v>#N/A</v>
      </c>
      <c r="I175" s="47">
        <v>6</v>
      </c>
      <c r="J175" s="10" t="e">
        <f>VLOOKUP(A175,CADASTRE!F:L,7,0)</f>
        <v>#N/A</v>
      </c>
      <c r="K175" s="20" t="e">
        <f t="shared" si="0"/>
        <v>#N/A</v>
      </c>
      <c r="L175" s="46">
        <v>6</v>
      </c>
      <c r="M175" s="10" t="e">
        <f>VLOOKUP(A175,CADASTRE!F:O,6,0)</f>
        <v>#N/A</v>
      </c>
      <c r="N175" s="48">
        <v>0</v>
      </c>
      <c r="O175" s="39" t="e">
        <f>IF(OR(VLOOKUP(A175,CADASTRE!F:V,4,0)="",VLOOKUP(A175,CADASTRE!F:V,4,0)=0),VLOOKUP(A175,CADASTRE!F:V,16,0)+VLOOKUP(A175,CADASTRE!F:X,17,0),VLOOKUP(A175,CADASTRE!F:V,4,0))</f>
        <v>#N/A</v>
      </c>
      <c r="P175" s="15" t="e">
        <f t="shared" si="1"/>
        <v>#N/A</v>
      </c>
      <c r="Q175" s="46" t="s">
        <v>113</v>
      </c>
      <c r="R175" s="40" t="e">
        <f>VLOOKUP(A175,CADASTRE!F:AC,3,0)</f>
        <v>#N/A</v>
      </c>
      <c r="S175" s="41" t="str">
        <f>IFERROR(IF(VLOOKUP(A175,CADASTRE!F:R,13,0)="",VLOOKUP(B175,CADASTRE!F:R,13,0),VLOOKUP(A175,CADASTRE!F:R,13,0)),"")</f>
        <v/>
      </c>
      <c r="T175" s="53">
        <v>38172</v>
      </c>
      <c r="U175" s="49">
        <v>41640</v>
      </c>
      <c r="V175" s="46" t="s">
        <v>128</v>
      </c>
      <c r="W175" s="46">
        <v>1</v>
      </c>
      <c r="X175" s="46" t="s">
        <v>116</v>
      </c>
      <c r="Y175" s="46" t="s">
        <v>179</v>
      </c>
      <c r="Z175" s="46" t="s">
        <v>180</v>
      </c>
      <c r="AA175" s="46">
        <v>1</v>
      </c>
      <c r="AB175" s="46" t="s">
        <v>181</v>
      </c>
      <c r="AC175" s="46">
        <v>75102</v>
      </c>
      <c r="AD175" s="44" t="e">
        <f>VLOOKUP(D175,CADASTRE!B:E,4,0)</f>
        <v>#N/A</v>
      </c>
      <c r="AE175" s="20" t="e">
        <f t="shared" si="2"/>
        <v>#N/A</v>
      </c>
      <c r="AF175" s="46" t="s">
        <v>44</v>
      </c>
      <c r="AG175" s="3" t="s">
        <v>120</v>
      </c>
      <c r="AH175" s="3"/>
      <c r="AI175" s="3"/>
    </row>
    <row r="176" spans="1:35" ht="15.75" customHeight="1" x14ac:dyDescent="0.2">
      <c r="A176" s="10"/>
      <c r="B176" s="35" t="s">
        <v>44</v>
      </c>
      <c r="C176" s="10"/>
      <c r="D176" s="46">
        <v>151732</v>
      </c>
      <c r="E176" s="46" t="s">
        <v>37</v>
      </c>
      <c r="F176" s="46" t="s">
        <v>137</v>
      </c>
      <c r="G176" s="10" t="e">
        <f>VLOOKUP(A176,CADASTRE!F:G,2,0)</f>
        <v>#N/A</v>
      </c>
      <c r="H176" s="20" t="e">
        <f t="shared" si="5"/>
        <v>#N/A</v>
      </c>
      <c r="I176" s="47">
        <v>6</v>
      </c>
      <c r="J176" s="10" t="e">
        <f>VLOOKUP(A176,CADASTRE!F:L,7,0)</f>
        <v>#N/A</v>
      </c>
      <c r="K176" s="20" t="e">
        <f t="shared" si="0"/>
        <v>#N/A</v>
      </c>
      <c r="L176" s="46">
        <v>7</v>
      </c>
      <c r="M176" s="10" t="e">
        <f>VLOOKUP(A176,CADASTRE!F:O,6,0)</f>
        <v>#N/A</v>
      </c>
      <c r="N176" s="48">
        <v>0</v>
      </c>
      <c r="O176" s="39" t="e">
        <f>IF(OR(VLOOKUP(A176,CADASTRE!F:V,4,0)="",VLOOKUP(A176,CADASTRE!F:V,4,0)=0),VLOOKUP(A176,CADASTRE!F:V,16,0)+VLOOKUP(A176,CADASTRE!F:X,17,0),VLOOKUP(A176,CADASTRE!F:V,4,0))</f>
        <v>#N/A</v>
      </c>
      <c r="P176" s="15" t="e">
        <f t="shared" si="1"/>
        <v>#N/A</v>
      </c>
      <c r="Q176" s="46" t="s">
        <v>113</v>
      </c>
      <c r="R176" s="40" t="e">
        <f>VLOOKUP(A176,CADASTRE!F:AC,3,0)</f>
        <v>#N/A</v>
      </c>
      <c r="S176" s="41" t="str">
        <f>IFERROR(IF(VLOOKUP(A176,CADASTRE!F:R,13,0)="",VLOOKUP(B176,CADASTRE!F:R,13,0),VLOOKUP(A176,CADASTRE!F:R,13,0)),"")</f>
        <v/>
      </c>
      <c r="T176" s="53">
        <v>38172</v>
      </c>
      <c r="U176" s="49">
        <v>41640</v>
      </c>
      <c r="V176" s="46" t="s">
        <v>128</v>
      </c>
      <c r="W176" s="46">
        <v>1</v>
      </c>
      <c r="X176" s="46" t="s">
        <v>116</v>
      </c>
      <c r="Y176" s="46" t="s">
        <v>179</v>
      </c>
      <c r="Z176" s="46" t="s">
        <v>180</v>
      </c>
      <c r="AA176" s="46">
        <v>1</v>
      </c>
      <c r="AB176" s="46" t="s">
        <v>181</v>
      </c>
      <c r="AC176" s="46">
        <v>75102</v>
      </c>
      <c r="AD176" s="44" t="e">
        <f>VLOOKUP(D176,CADASTRE!B:E,4,0)</f>
        <v>#N/A</v>
      </c>
      <c r="AE176" s="20" t="e">
        <f t="shared" si="2"/>
        <v>#N/A</v>
      </c>
      <c r="AF176" s="46" t="s">
        <v>44</v>
      </c>
      <c r="AG176" s="3" t="s">
        <v>120</v>
      </c>
      <c r="AH176" s="3"/>
      <c r="AI176" s="3"/>
    </row>
    <row r="177" spans="1:35" ht="15.75" customHeight="1" x14ac:dyDescent="0.2">
      <c r="A177" s="10"/>
      <c r="B177" s="35" t="s">
        <v>44</v>
      </c>
      <c r="C177" s="10"/>
      <c r="D177" s="46">
        <v>151733</v>
      </c>
      <c r="E177" s="46" t="s">
        <v>37</v>
      </c>
      <c r="F177" s="46" t="s">
        <v>137</v>
      </c>
      <c r="G177" s="10" t="e">
        <f>VLOOKUP(A177,CADASTRE!F:G,2,0)</f>
        <v>#N/A</v>
      </c>
      <c r="H177" s="20" t="e">
        <f t="shared" si="5"/>
        <v>#N/A</v>
      </c>
      <c r="I177" s="47">
        <v>6</v>
      </c>
      <c r="J177" s="10" t="e">
        <f>VLOOKUP(A177,CADASTRE!F:L,7,0)</f>
        <v>#N/A</v>
      </c>
      <c r="K177" s="20" t="e">
        <f t="shared" si="0"/>
        <v>#N/A</v>
      </c>
      <c r="L177" s="46">
        <v>8</v>
      </c>
      <c r="M177" s="10" t="e">
        <f>VLOOKUP(A177,CADASTRE!F:O,6,0)</f>
        <v>#N/A</v>
      </c>
      <c r="N177" s="48">
        <v>0</v>
      </c>
      <c r="O177" s="39" t="e">
        <f>IF(OR(VLOOKUP(A177,CADASTRE!F:V,4,0)="",VLOOKUP(A177,CADASTRE!F:V,4,0)=0),VLOOKUP(A177,CADASTRE!F:V,16,0)+VLOOKUP(A177,CADASTRE!F:X,17,0),VLOOKUP(A177,CADASTRE!F:V,4,0))</f>
        <v>#N/A</v>
      </c>
      <c r="P177" s="15" t="e">
        <f t="shared" si="1"/>
        <v>#N/A</v>
      </c>
      <c r="Q177" s="46" t="s">
        <v>113</v>
      </c>
      <c r="R177" s="40" t="e">
        <f>VLOOKUP(A177,CADASTRE!F:AC,3,0)</f>
        <v>#N/A</v>
      </c>
      <c r="S177" s="41" t="str">
        <f>IFERROR(IF(VLOOKUP(A177,CADASTRE!F:R,13,0)="",VLOOKUP(B177,CADASTRE!F:R,13,0),VLOOKUP(A177,CADASTRE!F:R,13,0)),"")</f>
        <v/>
      </c>
      <c r="T177" s="53">
        <v>38172</v>
      </c>
      <c r="U177" s="49">
        <v>41640</v>
      </c>
      <c r="V177" s="46" t="s">
        <v>128</v>
      </c>
      <c r="W177" s="46">
        <v>1</v>
      </c>
      <c r="X177" s="46" t="s">
        <v>116</v>
      </c>
      <c r="Y177" s="46" t="s">
        <v>179</v>
      </c>
      <c r="Z177" s="46" t="s">
        <v>180</v>
      </c>
      <c r="AA177" s="46">
        <v>1</v>
      </c>
      <c r="AB177" s="46" t="s">
        <v>181</v>
      </c>
      <c r="AC177" s="46">
        <v>75102</v>
      </c>
      <c r="AD177" s="44" t="e">
        <f>VLOOKUP(D177,CADASTRE!B:E,4,0)</f>
        <v>#N/A</v>
      </c>
      <c r="AE177" s="20" t="e">
        <f t="shared" si="2"/>
        <v>#N/A</v>
      </c>
      <c r="AF177" s="46" t="s">
        <v>44</v>
      </c>
      <c r="AG177" s="3" t="s">
        <v>120</v>
      </c>
      <c r="AH177" s="3"/>
      <c r="AI177" s="3"/>
    </row>
    <row r="178" spans="1:35" ht="15.75" customHeight="1" x14ac:dyDescent="0.2">
      <c r="A178" s="10"/>
      <c r="B178" s="35" t="s">
        <v>44</v>
      </c>
      <c r="C178" s="10"/>
      <c r="D178" s="46">
        <v>151734</v>
      </c>
      <c r="E178" s="46" t="s">
        <v>37</v>
      </c>
      <c r="F178" s="46" t="s">
        <v>137</v>
      </c>
      <c r="G178" s="10" t="e">
        <f>VLOOKUP(A178,CADASTRE!F:G,2,0)</f>
        <v>#N/A</v>
      </c>
      <c r="H178" s="20" t="e">
        <f t="shared" si="5"/>
        <v>#N/A</v>
      </c>
      <c r="I178" s="47">
        <v>6</v>
      </c>
      <c r="J178" s="10" t="e">
        <f>VLOOKUP(A178,CADASTRE!F:L,7,0)</f>
        <v>#N/A</v>
      </c>
      <c r="K178" s="20" t="e">
        <f t="shared" si="0"/>
        <v>#N/A</v>
      </c>
      <c r="L178" s="46">
        <v>9</v>
      </c>
      <c r="M178" s="10" t="e">
        <f>VLOOKUP(A178,CADASTRE!F:O,6,0)</f>
        <v>#N/A</v>
      </c>
      <c r="N178" s="48">
        <v>0</v>
      </c>
      <c r="O178" s="39" t="e">
        <f>IF(OR(VLOOKUP(A178,CADASTRE!F:V,4,0)="",VLOOKUP(A178,CADASTRE!F:V,4,0)=0),VLOOKUP(A178,CADASTRE!F:V,16,0)+VLOOKUP(A178,CADASTRE!F:X,17,0),VLOOKUP(A178,CADASTRE!F:V,4,0))</f>
        <v>#N/A</v>
      </c>
      <c r="P178" s="15" t="e">
        <f t="shared" si="1"/>
        <v>#N/A</v>
      </c>
      <c r="Q178" s="46" t="s">
        <v>113</v>
      </c>
      <c r="R178" s="40" t="e">
        <f>VLOOKUP(A178,CADASTRE!F:AC,3,0)</f>
        <v>#N/A</v>
      </c>
      <c r="S178" s="41" t="str">
        <f>IFERROR(IF(VLOOKUP(A178,CADASTRE!F:R,13,0)="",VLOOKUP(B178,CADASTRE!F:R,13,0),VLOOKUP(A178,CADASTRE!F:R,13,0)),"")</f>
        <v/>
      </c>
      <c r="T178" s="53">
        <v>38172</v>
      </c>
      <c r="U178" s="49">
        <v>41640</v>
      </c>
      <c r="V178" s="46" t="s">
        <v>128</v>
      </c>
      <c r="W178" s="46">
        <v>1</v>
      </c>
      <c r="X178" s="46" t="s">
        <v>116</v>
      </c>
      <c r="Y178" s="46" t="s">
        <v>179</v>
      </c>
      <c r="Z178" s="46" t="s">
        <v>180</v>
      </c>
      <c r="AA178" s="46">
        <v>1</v>
      </c>
      <c r="AB178" s="46" t="s">
        <v>181</v>
      </c>
      <c r="AC178" s="46">
        <v>75102</v>
      </c>
      <c r="AD178" s="44" t="e">
        <f>VLOOKUP(D178,CADASTRE!B:E,4,0)</f>
        <v>#N/A</v>
      </c>
      <c r="AE178" s="20" t="e">
        <f t="shared" si="2"/>
        <v>#N/A</v>
      </c>
      <c r="AF178" s="46" t="s">
        <v>44</v>
      </c>
      <c r="AG178" s="3" t="s">
        <v>120</v>
      </c>
      <c r="AH178" s="3"/>
      <c r="AI178" s="3"/>
    </row>
    <row r="179" spans="1:35" ht="15.75" customHeight="1" x14ac:dyDescent="0.2">
      <c r="A179" s="10"/>
      <c r="B179" s="35" t="s">
        <v>44</v>
      </c>
      <c r="C179" s="10"/>
      <c r="D179" s="46">
        <v>151735</v>
      </c>
      <c r="E179" s="46" t="s">
        <v>37</v>
      </c>
      <c r="F179" s="46" t="s">
        <v>137</v>
      </c>
      <c r="G179" s="10" t="e">
        <f>VLOOKUP(A179,CADASTRE!F:G,2,0)</f>
        <v>#N/A</v>
      </c>
      <c r="H179" s="20" t="e">
        <f t="shared" si="5"/>
        <v>#N/A</v>
      </c>
      <c r="I179" s="47">
        <v>4</v>
      </c>
      <c r="J179" s="10" t="e">
        <f>VLOOKUP(A179,CADASTRE!F:L,7,0)</f>
        <v>#N/A</v>
      </c>
      <c r="K179" s="20" t="e">
        <f t="shared" si="0"/>
        <v>#N/A</v>
      </c>
      <c r="L179" s="46">
        <v>10</v>
      </c>
      <c r="M179" s="10" t="e">
        <f>VLOOKUP(A179,CADASTRE!F:O,6,0)</f>
        <v>#N/A</v>
      </c>
      <c r="N179" s="48">
        <v>0</v>
      </c>
      <c r="O179" s="39" t="e">
        <f>IF(OR(VLOOKUP(A179,CADASTRE!F:V,4,0)="",VLOOKUP(A179,CADASTRE!F:V,4,0)=0),VLOOKUP(A179,CADASTRE!F:V,16,0)+VLOOKUP(A179,CADASTRE!F:X,17,0),VLOOKUP(A179,CADASTRE!F:V,4,0))</f>
        <v>#N/A</v>
      </c>
      <c r="P179" s="15" t="e">
        <f t="shared" si="1"/>
        <v>#N/A</v>
      </c>
      <c r="Q179" s="46" t="s">
        <v>113</v>
      </c>
      <c r="R179" s="40" t="e">
        <f>VLOOKUP(A179,CADASTRE!F:AC,3,0)</f>
        <v>#N/A</v>
      </c>
      <c r="S179" s="41" t="str">
        <f>IFERROR(IF(VLOOKUP(A179,CADASTRE!F:R,13,0)="",VLOOKUP(B179,CADASTRE!F:R,13,0),VLOOKUP(A179,CADASTRE!F:R,13,0)),"")</f>
        <v/>
      </c>
      <c r="T179" s="53">
        <v>38172</v>
      </c>
      <c r="U179" s="49">
        <v>41640</v>
      </c>
      <c r="V179" s="46" t="s">
        <v>128</v>
      </c>
      <c r="W179" s="46">
        <v>1</v>
      </c>
      <c r="X179" s="46" t="s">
        <v>116</v>
      </c>
      <c r="Y179" s="46" t="s">
        <v>179</v>
      </c>
      <c r="Z179" s="46" t="s">
        <v>180</v>
      </c>
      <c r="AA179" s="46">
        <v>1</v>
      </c>
      <c r="AB179" s="46" t="s">
        <v>181</v>
      </c>
      <c r="AC179" s="46">
        <v>75102</v>
      </c>
      <c r="AD179" s="44" t="e">
        <f>VLOOKUP(D179,CADASTRE!B:E,4,0)</f>
        <v>#N/A</v>
      </c>
      <c r="AE179" s="20" t="e">
        <f t="shared" si="2"/>
        <v>#N/A</v>
      </c>
      <c r="AF179" s="46" t="s">
        <v>44</v>
      </c>
      <c r="AG179" s="3" t="s">
        <v>120</v>
      </c>
      <c r="AH179" s="3"/>
      <c r="AI179" s="3"/>
    </row>
    <row r="180" spans="1:35" ht="15.75" customHeight="1" x14ac:dyDescent="0.2">
      <c r="A180" s="10"/>
      <c r="B180" s="35" t="s">
        <v>44</v>
      </c>
      <c r="C180" s="10"/>
      <c r="D180" s="46">
        <v>151736</v>
      </c>
      <c r="E180" s="46" t="s">
        <v>37</v>
      </c>
      <c r="F180" s="46" t="s">
        <v>137</v>
      </c>
      <c r="G180" s="10" t="e">
        <f>VLOOKUP(A180,CADASTRE!F:G,2,0)</f>
        <v>#N/A</v>
      </c>
      <c r="H180" s="20" t="e">
        <f t="shared" si="5"/>
        <v>#N/A</v>
      </c>
      <c r="I180" s="47">
        <v>4</v>
      </c>
      <c r="J180" s="10" t="e">
        <f>VLOOKUP(A180,CADASTRE!F:L,7,0)</f>
        <v>#N/A</v>
      </c>
      <c r="K180" s="20" t="e">
        <f t="shared" si="0"/>
        <v>#N/A</v>
      </c>
      <c r="L180" s="46">
        <v>11</v>
      </c>
      <c r="M180" s="10" t="e">
        <f>VLOOKUP(A180,CADASTRE!F:O,6,0)</f>
        <v>#N/A</v>
      </c>
      <c r="N180" s="48">
        <v>0</v>
      </c>
      <c r="O180" s="39" t="e">
        <f>IF(OR(VLOOKUP(A180,CADASTRE!F:V,4,0)="",VLOOKUP(A180,CADASTRE!F:V,4,0)=0),VLOOKUP(A180,CADASTRE!F:V,16,0)+VLOOKUP(A180,CADASTRE!F:X,17,0),VLOOKUP(A180,CADASTRE!F:V,4,0))</f>
        <v>#N/A</v>
      </c>
      <c r="P180" s="15" t="e">
        <f t="shared" si="1"/>
        <v>#N/A</v>
      </c>
      <c r="Q180" s="46" t="s">
        <v>113</v>
      </c>
      <c r="R180" s="40" t="e">
        <f>VLOOKUP(A180,CADASTRE!F:AC,3,0)</f>
        <v>#N/A</v>
      </c>
      <c r="S180" s="41" t="str">
        <f>IFERROR(IF(VLOOKUP(A180,CADASTRE!F:R,13,0)="",VLOOKUP(B180,CADASTRE!F:R,13,0),VLOOKUP(A180,CADASTRE!F:R,13,0)),"")</f>
        <v/>
      </c>
      <c r="T180" s="53">
        <v>38172</v>
      </c>
      <c r="U180" s="49">
        <v>41640</v>
      </c>
      <c r="V180" s="46" t="s">
        <v>128</v>
      </c>
      <c r="W180" s="46">
        <v>1</v>
      </c>
      <c r="X180" s="46" t="s">
        <v>116</v>
      </c>
      <c r="Y180" s="46" t="s">
        <v>179</v>
      </c>
      <c r="Z180" s="46" t="s">
        <v>180</v>
      </c>
      <c r="AA180" s="46">
        <v>1</v>
      </c>
      <c r="AB180" s="46" t="s">
        <v>181</v>
      </c>
      <c r="AC180" s="46">
        <v>75102</v>
      </c>
      <c r="AD180" s="44" t="e">
        <f>VLOOKUP(D180,CADASTRE!B:E,4,0)</f>
        <v>#N/A</v>
      </c>
      <c r="AE180" s="20" t="e">
        <f t="shared" si="2"/>
        <v>#N/A</v>
      </c>
      <c r="AF180" s="46" t="s">
        <v>44</v>
      </c>
      <c r="AG180" s="3" t="s">
        <v>120</v>
      </c>
      <c r="AH180" s="3"/>
      <c r="AI180" s="3"/>
    </row>
    <row r="181" spans="1:35" ht="15.75" customHeight="1" x14ac:dyDescent="0.2">
      <c r="A181" s="10"/>
      <c r="B181" s="35" t="s">
        <v>44</v>
      </c>
      <c r="C181" s="10"/>
      <c r="D181" s="46">
        <v>151737</v>
      </c>
      <c r="E181" s="46" t="s">
        <v>37</v>
      </c>
      <c r="F181" s="46" t="s">
        <v>137</v>
      </c>
      <c r="G181" s="10" t="e">
        <f>VLOOKUP(A181,CADASTRE!F:G,2,0)</f>
        <v>#N/A</v>
      </c>
      <c r="H181" s="20" t="e">
        <f t="shared" si="5"/>
        <v>#N/A</v>
      </c>
      <c r="I181" s="47">
        <v>5</v>
      </c>
      <c r="J181" s="10" t="e">
        <f>VLOOKUP(A181,CADASTRE!F:L,7,0)</f>
        <v>#N/A</v>
      </c>
      <c r="K181" s="20" t="e">
        <f t="shared" si="0"/>
        <v>#N/A</v>
      </c>
      <c r="L181" s="46">
        <v>12</v>
      </c>
      <c r="M181" s="10" t="e">
        <f>VLOOKUP(A181,CADASTRE!F:O,6,0)</f>
        <v>#N/A</v>
      </c>
      <c r="N181" s="48">
        <v>0</v>
      </c>
      <c r="O181" s="39" t="e">
        <f>IF(OR(VLOOKUP(A181,CADASTRE!F:V,4,0)="",VLOOKUP(A181,CADASTRE!F:V,4,0)=0),VLOOKUP(A181,CADASTRE!F:V,16,0)+VLOOKUP(A181,CADASTRE!F:X,17,0),VLOOKUP(A181,CADASTRE!F:V,4,0))</f>
        <v>#N/A</v>
      </c>
      <c r="P181" s="15" t="e">
        <f t="shared" si="1"/>
        <v>#N/A</v>
      </c>
      <c r="Q181" s="46" t="s">
        <v>113</v>
      </c>
      <c r="R181" s="40" t="e">
        <f>VLOOKUP(A181,CADASTRE!F:AC,3,0)</f>
        <v>#N/A</v>
      </c>
      <c r="S181" s="41" t="str">
        <f>IFERROR(IF(VLOOKUP(A181,CADASTRE!F:R,13,0)="",VLOOKUP(B181,CADASTRE!F:R,13,0),VLOOKUP(A181,CADASTRE!F:R,13,0)),"")</f>
        <v/>
      </c>
      <c r="T181" s="53">
        <v>38172</v>
      </c>
      <c r="U181" s="49">
        <v>41640</v>
      </c>
      <c r="V181" s="46" t="s">
        <v>128</v>
      </c>
      <c r="W181" s="46">
        <v>1</v>
      </c>
      <c r="X181" s="46" t="s">
        <v>116</v>
      </c>
      <c r="Y181" s="46" t="s">
        <v>179</v>
      </c>
      <c r="Z181" s="46" t="s">
        <v>180</v>
      </c>
      <c r="AA181" s="46">
        <v>1</v>
      </c>
      <c r="AB181" s="46" t="s">
        <v>181</v>
      </c>
      <c r="AC181" s="46">
        <v>75102</v>
      </c>
      <c r="AD181" s="44" t="e">
        <f>VLOOKUP(D181,CADASTRE!B:E,4,0)</f>
        <v>#N/A</v>
      </c>
      <c r="AE181" s="20" t="e">
        <f t="shared" si="2"/>
        <v>#N/A</v>
      </c>
      <c r="AF181" s="46" t="s">
        <v>44</v>
      </c>
      <c r="AG181" s="3" t="s">
        <v>120</v>
      </c>
      <c r="AH181" s="3"/>
      <c r="AI181" s="3"/>
    </row>
    <row r="182" spans="1:35" ht="15.75" customHeight="1" x14ac:dyDescent="0.2">
      <c r="A182" s="10"/>
      <c r="B182" s="35" t="s">
        <v>44</v>
      </c>
      <c r="C182" s="10"/>
      <c r="D182" s="46">
        <v>151738</v>
      </c>
      <c r="E182" s="46" t="s">
        <v>37</v>
      </c>
      <c r="F182" s="46" t="s">
        <v>137</v>
      </c>
      <c r="G182" s="10" t="e">
        <f>VLOOKUP(A182,CADASTRE!F:G,2,0)</f>
        <v>#N/A</v>
      </c>
      <c r="H182" s="20" t="e">
        <f t="shared" si="5"/>
        <v>#N/A</v>
      </c>
      <c r="I182" s="47">
        <v>6</v>
      </c>
      <c r="J182" s="10" t="e">
        <f>VLOOKUP(A182,CADASTRE!F:L,7,0)</f>
        <v>#N/A</v>
      </c>
      <c r="K182" s="20" t="e">
        <f t="shared" si="0"/>
        <v>#N/A</v>
      </c>
      <c r="L182" s="46">
        <v>13</v>
      </c>
      <c r="M182" s="10" t="e">
        <f>VLOOKUP(A182,CADASTRE!F:O,6,0)</f>
        <v>#N/A</v>
      </c>
      <c r="N182" s="48">
        <v>0</v>
      </c>
      <c r="O182" s="39" t="e">
        <f>IF(OR(VLOOKUP(A182,CADASTRE!F:V,4,0)="",VLOOKUP(A182,CADASTRE!F:V,4,0)=0),VLOOKUP(A182,CADASTRE!F:V,16,0)+VLOOKUP(A182,CADASTRE!F:X,17,0),VLOOKUP(A182,CADASTRE!F:V,4,0))</f>
        <v>#N/A</v>
      </c>
      <c r="P182" s="15" t="e">
        <f t="shared" si="1"/>
        <v>#N/A</v>
      </c>
      <c r="Q182" s="46" t="s">
        <v>113</v>
      </c>
      <c r="R182" s="40" t="e">
        <f>VLOOKUP(A182,CADASTRE!F:AC,3,0)</f>
        <v>#N/A</v>
      </c>
      <c r="S182" s="41" t="str">
        <f>IFERROR(IF(VLOOKUP(A182,CADASTRE!F:R,13,0)="",VLOOKUP(B182,CADASTRE!F:R,13,0),VLOOKUP(A182,CADASTRE!F:R,13,0)),"")</f>
        <v/>
      </c>
      <c r="T182" s="53">
        <v>38172</v>
      </c>
      <c r="U182" s="49">
        <v>41640</v>
      </c>
      <c r="V182" s="46" t="s">
        <v>128</v>
      </c>
      <c r="W182" s="46">
        <v>1</v>
      </c>
      <c r="X182" s="46" t="s">
        <v>116</v>
      </c>
      <c r="Y182" s="46" t="s">
        <v>179</v>
      </c>
      <c r="Z182" s="46" t="s">
        <v>180</v>
      </c>
      <c r="AA182" s="46">
        <v>1</v>
      </c>
      <c r="AB182" s="46" t="s">
        <v>181</v>
      </c>
      <c r="AC182" s="46">
        <v>75102</v>
      </c>
      <c r="AD182" s="44" t="e">
        <f>VLOOKUP(D182,CADASTRE!B:E,4,0)</f>
        <v>#N/A</v>
      </c>
      <c r="AE182" s="20" t="e">
        <f t="shared" si="2"/>
        <v>#N/A</v>
      </c>
      <c r="AF182" s="46" t="s">
        <v>44</v>
      </c>
      <c r="AG182" s="3" t="s">
        <v>120</v>
      </c>
      <c r="AH182" s="3"/>
      <c r="AI182" s="3"/>
    </row>
    <row r="183" spans="1:35" ht="15.75" customHeight="1" x14ac:dyDescent="0.2">
      <c r="A183" s="10"/>
      <c r="B183" s="35" t="s">
        <v>44</v>
      </c>
      <c r="C183" s="10"/>
      <c r="D183" s="46">
        <v>151739</v>
      </c>
      <c r="E183" s="46" t="s">
        <v>37</v>
      </c>
      <c r="F183" s="46" t="s">
        <v>137</v>
      </c>
      <c r="G183" s="10" t="e">
        <f>VLOOKUP(A183,CADASTRE!F:G,2,0)</f>
        <v>#N/A</v>
      </c>
      <c r="H183" s="20" t="e">
        <f t="shared" si="5"/>
        <v>#N/A</v>
      </c>
      <c r="I183" s="47">
        <v>7</v>
      </c>
      <c r="J183" s="10" t="e">
        <f>VLOOKUP(A183,CADASTRE!F:L,7,0)</f>
        <v>#N/A</v>
      </c>
      <c r="K183" s="20" t="e">
        <f t="shared" si="0"/>
        <v>#N/A</v>
      </c>
      <c r="L183" s="46">
        <v>14</v>
      </c>
      <c r="M183" s="10" t="e">
        <f>VLOOKUP(A183,CADASTRE!F:O,6,0)</f>
        <v>#N/A</v>
      </c>
      <c r="N183" s="48">
        <v>0</v>
      </c>
      <c r="O183" s="39" t="e">
        <f>IF(OR(VLOOKUP(A183,CADASTRE!F:V,4,0)="",VLOOKUP(A183,CADASTRE!F:V,4,0)=0),VLOOKUP(A183,CADASTRE!F:V,16,0)+VLOOKUP(A183,CADASTRE!F:X,17,0),VLOOKUP(A183,CADASTRE!F:V,4,0))</f>
        <v>#N/A</v>
      </c>
      <c r="P183" s="15" t="e">
        <f t="shared" si="1"/>
        <v>#N/A</v>
      </c>
      <c r="Q183" s="46" t="s">
        <v>113</v>
      </c>
      <c r="R183" s="40" t="e">
        <f>VLOOKUP(A183,CADASTRE!F:AC,3,0)</f>
        <v>#N/A</v>
      </c>
      <c r="S183" s="41" t="str">
        <f>IFERROR(IF(VLOOKUP(A183,CADASTRE!F:R,13,0)="",VLOOKUP(B183,CADASTRE!F:R,13,0),VLOOKUP(A183,CADASTRE!F:R,13,0)),"")</f>
        <v/>
      </c>
      <c r="T183" s="53">
        <v>38172</v>
      </c>
      <c r="U183" s="49">
        <v>41640</v>
      </c>
      <c r="V183" s="46" t="s">
        <v>128</v>
      </c>
      <c r="W183" s="46">
        <v>1</v>
      </c>
      <c r="X183" s="46" t="s">
        <v>116</v>
      </c>
      <c r="Y183" s="46" t="s">
        <v>179</v>
      </c>
      <c r="Z183" s="46" t="s">
        <v>180</v>
      </c>
      <c r="AA183" s="46">
        <v>1</v>
      </c>
      <c r="AB183" s="46" t="s">
        <v>181</v>
      </c>
      <c r="AC183" s="46">
        <v>75102</v>
      </c>
      <c r="AD183" s="44" t="e">
        <f>VLOOKUP(D183,CADASTRE!B:E,4,0)</f>
        <v>#N/A</v>
      </c>
      <c r="AE183" s="20" t="e">
        <f t="shared" si="2"/>
        <v>#N/A</v>
      </c>
      <c r="AF183" s="46" t="s">
        <v>44</v>
      </c>
      <c r="AG183" s="3" t="s">
        <v>120</v>
      </c>
      <c r="AH183" s="3"/>
      <c r="AI183" s="3"/>
    </row>
    <row r="184" spans="1:35" ht="15.75" customHeight="1" x14ac:dyDescent="0.2">
      <c r="A184" s="10"/>
      <c r="B184" s="35" t="s">
        <v>44</v>
      </c>
      <c r="C184" s="10"/>
      <c r="D184" s="46">
        <v>151740</v>
      </c>
      <c r="E184" s="46" t="s">
        <v>37</v>
      </c>
      <c r="F184" s="46" t="s">
        <v>137</v>
      </c>
      <c r="G184" s="10" t="e">
        <f>VLOOKUP(A184,CADASTRE!F:G,2,0)</f>
        <v>#N/A</v>
      </c>
      <c r="H184" s="20" t="e">
        <f t="shared" si="5"/>
        <v>#N/A</v>
      </c>
      <c r="I184" s="47">
        <v>7</v>
      </c>
      <c r="J184" s="10" t="e">
        <f>VLOOKUP(A184,CADASTRE!F:L,7,0)</f>
        <v>#N/A</v>
      </c>
      <c r="K184" s="20" t="e">
        <f t="shared" si="0"/>
        <v>#N/A</v>
      </c>
      <c r="L184" s="46">
        <v>15</v>
      </c>
      <c r="M184" s="10" t="e">
        <f>VLOOKUP(A184,CADASTRE!F:O,6,0)</f>
        <v>#N/A</v>
      </c>
      <c r="N184" s="48">
        <v>0</v>
      </c>
      <c r="O184" s="39" t="e">
        <f>IF(OR(VLOOKUP(A184,CADASTRE!F:V,4,0)="",VLOOKUP(A184,CADASTRE!F:V,4,0)=0),VLOOKUP(A184,CADASTRE!F:V,16,0)+VLOOKUP(A184,CADASTRE!F:X,17,0),VLOOKUP(A184,CADASTRE!F:V,4,0))</f>
        <v>#N/A</v>
      </c>
      <c r="P184" s="15" t="e">
        <f t="shared" si="1"/>
        <v>#N/A</v>
      </c>
      <c r="Q184" s="46" t="s">
        <v>113</v>
      </c>
      <c r="R184" s="40" t="e">
        <f>VLOOKUP(A184,CADASTRE!F:AC,3,0)</f>
        <v>#N/A</v>
      </c>
      <c r="S184" s="41" t="str">
        <f>IFERROR(IF(VLOOKUP(A184,CADASTRE!F:R,13,0)="",VLOOKUP(B184,CADASTRE!F:R,13,0),VLOOKUP(A184,CADASTRE!F:R,13,0)),"")</f>
        <v/>
      </c>
      <c r="T184" s="53">
        <v>38172</v>
      </c>
      <c r="U184" s="49">
        <v>41640</v>
      </c>
      <c r="V184" s="46" t="s">
        <v>128</v>
      </c>
      <c r="W184" s="46">
        <v>1</v>
      </c>
      <c r="X184" s="46" t="s">
        <v>116</v>
      </c>
      <c r="Y184" s="46" t="s">
        <v>179</v>
      </c>
      <c r="Z184" s="46" t="s">
        <v>180</v>
      </c>
      <c r="AA184" s="46">
        <v>1</v>
      </c>
      <c r="AB184" s="46" t="s">
        <v>181</v>
      </c>
      <c r="AC184" s="46">
        <v>75102</v>
      </c>
      <c r="AD184" s="44" t="e">
        <f>VLOOKUP(D184,CADASTRE!B:E,4,0)</f>
        <v>#N/A</v>
      </c>
      <c r="AE184" s="20" t="e">
        <f t="shared" si="2"/>
        <v>#N/A</v>
      </c>
      <c r="AF184" s="46" t="s">
        <v>44</v>
      </c>
      <c r="AG184" s="3" t="s">
        <v>120</v>
      </c>
      <c r="AH184" s="3"/>
      <c r="AI184" s="3"/>
    </row>
    <row r="185" spans="1:35" ht="15.75" customHeight="1" x14ac:dyDescent="0.2">
      <c r="A185" s="45">
        <v>1020325656</v>
      </c>
      <c r="B185" s="35" t="s">
        <v>44</v>
      </c>
      <c r="C185" s="10"/>
      <c r="D185" s="36">
        <v>153448</v>
      </c>
      <c r="E185" s="36" t="s">
        <v>37</v>
      </c>
      <c r="F185" s="36" t="s">
        <v>112</v>
      </c>
      <c r="G185" s="10" t="str">
        <f>VLOOKUP(A185,CADASTRE!F:G,2,0)</f>
        <v>156 RUE SAINT-DENIS</v>
      </c>
      <c r="H185" s="20" t="b">
        <f t="shared" si="5"/>
        <v>1</v>
      </c>
      <c r="I185" s="37">
        <v>0</v>
      </c>
      <c r="J185" s="10">
        <f>VLOOKUP(A185,CADASTRE!F:L,7,0)</f>
        <v>0</v>
      </c>
      <c r="K185" s="20" t="b">
        <f t="shared" si="0"/>
        <v>1</v>
      </c>
      <c r="L185" s="36">
        <v>3002</v>
      </c>
      <c r="M185" s="10">
        <f>VLOOKUP(A185,CADASTRE!F:O,6,0)</f>
        <v>1001</v>
      </c>
      <c r="N185" s="38">
        <v>153.07</v>
      </c>
      <c r="O185" s="39">
        <f>IF(OR(VLOOKUP(A185,CADASTRE!F:V,4,0)="",VLOOKUP(A185,CADASTRE!F:V,4,0)=0),VLOOKUP(A185,CADASTRE!F:V,16,0)+VLOOKUP(A185,CADASTRE!F:X,17,0),VLOOKUP(A185,CADASTRE!F:V,4,0))</f>
        <v>153</v>
      </c>
      <c r="P185" s="15" t="str">
        <f t="shared" si="1"/>
        <v>VRAI</v>
      </c>
      <c r="Q185" s="36" t="s">
        <v>133</v>
      </c>
      <c r="R185" s="40" t="str">
        <f>VLOOKUP(A185,CADASTRE!F:AC,3,0)</f>
        <v>Local divers</v>
      </c>
      <c r="S185" s="41" t="str">
        <f>IFERROR(IF(VLOOKUP(A185,CADASTRE!F:R,13,0)="",VLOOKUP(B185,CADASTRE!F:R,13,0),VLOOKUP(A185,CADASTRE!F:R,13,0)),"")</f>
        <v/>
      </c>
      <c r="T185" s="52">
        <v>38362</v>
      </c>
      <c r="V185" s="36" t="s">
        <v>115</v>
      </c>
      <c r="W185" s="43">
        <v>1</v>
      </c>
      <c r="X185" s="36" t="s">
        <v>116</v>
      </c>
      <c r="Y185" s="43" t="s">
        <v>117</v>
      </c>
      <c r="Z185" s="36" t="s">
        <v>118</v>
      </c>
      <c r="AA185" s="43">
        <v>2</v>
      </c>
      <c r="AB185" s="36" t="s">
        <v>122</v>
      </c>
      <c r="AC185" s="36">
        <v>75102</v>
      </c>
      <c r="AD185" s="44">
        <f>VLOOKUP(D185,CADASTRE!B:E,4,0)</f>
        <v>75102</v>
      </c>
      <c r="AE185" s="20" t="b">
        <f t="shared" si="2"/>
        <v>1</v>
      </c>
      <c r="AF185" s="36" t="s">
        <v>44</v>
      </c>
      <c r="AG185" s="3" t="s">
        <v>120</v>
      </c>
      <c r="AH185" s="3"/>
      <c r="AI185" s="3"/>
    </row>
    <row r="186" spans="1:35" ht="15.75" customHeight="1" x14ac:dyDescent="0.2">
      <c r="A186" s="10"/>
      <c r="B186" s="35" t="s">
        <v>44</v>
      </c>
      <c r="C186" s="10"/>
      <c r="D186" s="46">
        <v>174330</v>
      </c>
      <c r="E186" s="46" t="s">
        <v>37</v>
      </c>
      <c r="F186" s="46" t="s">
        <v>183</v>
      </c>
      <c r="G186" s="10" t="e">
        <f>VLOOKUP(A186,CADASTRE!F:G,2,0)</f>
        <v>#N/A</v>
      </c>
      <c r="H186" s="20" t="e">
        <f t="shared" si="5"/>
        <v>#N/A</v>
      </c>
      <c r="I186" s="47"/>
      <c r="J186" s="10" t="e">
        <f>VLOOKUP(A186,CADASTRE!F:L,7,0)</f>
        <v>#N/A</v>
      </c>
      <c r="K186" s="20" t="e">
        <f t="shared" si="0"/>
        <v>#N/A</v>
      </c>
      <c r="L186" s="46"/>
      <c r="M186" s="10" t="e">
        <f>VLOOKUP(A186,CADASTRE!F:O,6,0)</f>
        <v>#N/A</v>
      </c>
      <c r="N186" s="54"/>
      <c r="O186" s="39" t="e">
        <f>IF(OR(VLOOKUP(A186,CADASTRE!F:V,4,0)="",VLOOKUP(A186,CADASTRE!F:V,4,0)=0),VLOOKUP(A186,CADASTRE!F:V,16,0)+VLOOKUP(A186,CADASTRE!F:X,17,0),VLOOKUP(A186,CADASTRE!F:V,4,0))</f>
        <v>#N/A</v>
      </c>
      <c r="P186" s="15" t="e">
        <f t="shared" si="1"/>
        <v>#N/A</v>
      </c>
      <c r="Q186" s="46" t="s">
        <v>184</v>
      </c>
      <c r="R186" s="40" t="e">
        <f>VLOOKUP(A186,CADASTRE!F:AC,3,0)</f>
        <v>#N/A</v>
      </c>
      <c r="S186" s="41" t="str">
        <f>IFERROR(IF(VLOOKUP(A186,CADASTRE!F:R,13,0)="",VLOOKUP(B186,CADASTRE!F:R,13,0),VLOOKUP(A186,CADASTRE!F:R,13,0)),"")</f>
        <v/>
      </c>
      <c r="T186" s="53">
        <v>38364</v>
      </c>
      <c r="U186" s="49">
        <v>41640</v>
      </c>
      <c r="V186" s="46" t="s">
        <v>128</v>
      </c>
      <c r="W186" s="46">
        <v>1</v>
      </c>
      <c r="X186" s="46" t="s">
        <v>116</v>
      </c>
      <c r="Y186" s="46" t="s">
        <v>185</v>
      </c>
      <c r="Z186" s="46" t="s">
        <v>186</v>
      </c>
      <c r="AA186" s="46"/>
      <c r="AB186" s="54"/>
      <c r="AC186" s="46">
        <v>75102</v>
      </c>
      <c r="AD186" s="44" t="e">
        <f>VLOOKUP(D186,CADASTRE!B:E,4,0)</f>
        <v>#N/A</v>
      </c>
      <c r="AE186" s="20" t="e">
        <f t="shared" si="2"/>
        <v>#N/A</v>
      </c>
      <c r="AF186" s="46" t="s">
        <v>44</v>
      </c>
      <c r="AG186" s="3" t="s">
        <v>120</v>
      </c>
      <c r="AH186" s="3"/>
      <c r="AI186" s="3"/>
    </row>
    <row r="187" spans="1:35" ht="15.75" customHeight="1" x14ac:dyDescent="0.2">
      <c r="A187" s="55">
        <v>1020044650</v>
      </c>
      <c r="B187" s="35" t="s">
        <v>44</v>
      </c>
      <c r="C187" s="10"/>
      <c r="D187" s="36">
        <v>175909</v>
      </c>
      <c r="E187" s="36" t="s">
        <v>37</v>
      </c>
      <c r="F187" s="36" t="s">
        <v>187</v>
      </c>
      <c r="G187" s="10" t="str">
        <f>VLOOKUP(A187,CADASTRE!F:G,2,0)</f>
        <v>13 RUE LEOPOLD BELLAN</v>
      </c>
      <c r="H187" s="20" t="b">
        <f t="shared" si="5"/>
        <v>1</v>
      </c>
      <c r="I187" s="37">
        <v>0</v>
      </c>
      <c r="J187" s="10">
        <f>VLOOKUP(A187,CADASTRE!F:L,7,0)</f>
        <v>0</v>
      </c>
      <c r="K187" s="20" t="b">
        <f t="shared" si="0"/>
        <v>1</v>
      </c>
      <c r="L187" s="36"/>
      <c r="M187" s="10">
        <f>VLOOKUP(A187,CADASTRE!F:O,6,0)</f>
        <v>1002</v>
      </c>
      <c r="N187" s="38">
        <v>652</v>
      </c>
      <c r="O187" s="39">
        <f>IF(OR(VLOOKUP(A187,CADASTRE!F:V,4,0)="",VLOOKUP(A187,CADASTRE!F:V,4,0)=0),VLOOKUP(A187,CADASTRE!F:V,16,0)+VLOOKUP(A187,CADASTRE!F:X,17,0),VLOOKUP(A187,CADASTRE!F:V,4,0))</f>
        <v>652</v>
      </c>
      <c r="P187" s="15" t="str">
        <f t="shared" si="1"/>
        <v>VRAI</v>
      </c>
      <c r="Q187" s="36" t="s">
        <v>133</v>
      </c>
      <c r="R187" s="40" t="str">
        <f>VLOOKUP(A187,CADASTRE!F:AC,3,0)</f>
        <v>Local divers</v>
      </c>
      <c r="S187" s="41" t="str">
        <f>IFERROR(IF(VLOOKUP(A187,CADASTRE!F:R,13,0)="",VLOOKUP(B187,CADASTRE!F:R,13,0),VLOOKUP(A187,CADASTRE!F:R,13,0)),"")</f>
        <v/>
      </c>
      <c r="T187" s="52">
        <v>39083</v>
      </c>
      <c r="V187" s="36" t="s">
        <v>115</v>
      </c>
      <c r="W187" s="43">
        <v>1</v>
      </c>
      <c r="X187" s="36" t="s">
        <v>116</v>
      </c>
      <c r="Y187" s="43" t="s">
        <v>188</v>
      </c>
      <c r="Z187" s="36" t="s">
        <v>189</v>
      </c>
      <c r="AA187" s="43">
        <v>1</v>
      </c>
      <c r="AB187" s="36" t="s">
        <v>190</v>
      </c>
      <c r="AC187" s="36">
        <v>75102</v>
      </c>
      <c r="AD187" s="44">
        <f>VLOOKUP(D187,CADASTRE!B:E,4,0)</f>
        <v>75102</v>
      </c>
      <c r="AE187" s="20" t="b">
        <f t="shared" si="2"/>
        <v>1</v>
      </c>
      <c r="AF187" s="36" t="s">
        <v>44</v>
      </c>
      <c r="AG187" s="3" t="s">
        <v>120</v>
      </c>
      <c r="AH187" s="3"/>
      <c r="AI187" s="3"/>
    </row>
    <row r="188" spans="1:35" ht="15.75" customHeight="1" x14ac:dyDescent="0.2">
      <c r="A188" s="10"/>
      <c r="B188" s="35" t="s">
        <v>44</v>
      </c>
      <c r="C188" s="10"/>
      <c r="D188" s="46">
        <v>175910</v>
      </c>
      <c r="E188" s="46" t="s">
        <v>37</v>
      </c>
      <c r="F188" s="46" t="s">
        <v>191</v>
      </c>
      <c r="G188" s="10" t="e">
        <f>VLOOKUP(A188,CADASTRE!F:G,2,0)</f>
        <v>#N/A</v>
      </c>
      <c r="H188" s="20" t="e">
        <f t="shared" si="5"/>
        <v>#N/A</v>
      </c>
      <c r="I188" s="47">
        <v>2</v>
      </c>
      <c r="J188" s="10" t="e">
        <f>VLOOKUP(A188,CADASTRE!F:L,7,0)</f>
        <v>#N/A</v>
      </c>
      <c r="K188" s="20" t="e">
        <f t="shared" si="0"/>
        <v>#N/A</v>
      </c>
      <c r="L188" s="46"/>
      <c r="M188" s="10" t="e">
        <f>VLOOKUP(A188,CADASTRE!F:O,6,0)</f>
        <v>#N/A</v>
      </c>
      <c r="N188" s="54"/>
      <c r="O188" s="39" t="e">
        <f>IF(OR(VLOOKUP(A188,CADASTRE!F:V,4,0)="",VLOOKUP(A188,CADASTRE!F:V,4,0)=0),VLOOKUP(A188,CADASTRE!F:V,16,0)+VLOOKUP(A188,CADASTRE!F:X,17,0),VLOOKUP(A188,CADASTRE!F:V,4,0))</f>
        <v>#N/A</v>
      </c>
      <c r="P188" s="15" t="e">
        <f t="shared" si="1"/>
        <v>#N/A</v>
      </c>
      <c r="Q188" s="46" t="s">
        <v>113</v>
      </c>
      <c r="R188" s="40" t="e">
        <f>VLOOKUP(A188,CADASTRE!F:AC,3,0)</f>
        <v>#N/A</v>
      </c>
      <c r="S188" s="41" t="str">
        <f>IFERROR(IF(VLOOKUP(A188,CADASTRE!F:R,13,0)="",VLOOKUP(B188,CADASTRE!F:R,13,0),VLOOKUP(A188,CADASTRE!F:R,13,0)),"")</f>
        <v/>
      </c>
      <c r="T188" s="53">
        <v>39083</v>
      </c>
      <c r="U188" s="49">
        <v>41640</v>
      </c>
      <c r="V188" s="46" t="s">
        <v>128</v>
      </c>
      <c r="W188" s="46">
        <v>1</v>
      </c>
      <c r="X188" s="46" t="s">
        <v>116</v>
      </c>
      <c r="Y188" s="46" t="s">
        <v>188</v>
      </c>
      <c r="Z188" s="46" t="s">
        <v>189</v>
      </c>
      <c r="AA188" s="46">
        <v>1</v>
      </c>
      <c r="AB188" s="46" t="s">
        <v>190</v>
      </c>
      <c r="AC188" s="46">
        <v>75102</v>
      </c>
      <c r="AD188" s="44" t="e">
        <f>VLOOKUP(D188,CADASTRE!B:E,4,0)</f>
        <v>#N/A</v>
      </c>
      <c r="AE188" s="20" t="e">
        <f t="shared" si="2"/>
        <v>#N/A</v>
      </c>
      <c r="AF188" s="46" t="s">
        <v>44</v>
      </c>
      <c r="AG188" s="3" t="s">
        <v>120</v>
      </c>
      <c r="AH188" s="3"/>
      <c r="AI188" s="3"/>
    </row>
    <row r="189" spans="1:35" ht="15.75" customHeight="1" x14ac:dyDescent="0.2">
      <c r="A189" s="10"/>
      <c r="B189" s="35" t="s">
        <v>44</v>
      </c>
      <c r="C189" s="10"/>
      <c r="D189" s="46">
        <v>175911</v>
      </c>
      <c r="E189" s="46" t="s">
        <v>37</v>
      </c>
      <c r="F189" s="46" t="s">
        <v>191</v>
      </c>
      <c r="G189" s="10" t="e">
        <f>VLOOKUP(A189,CADASTRE!F:G,2,0)</f>
        <v>#N/A</v>
      </c>
      <c r="H189" s="20" t="e">
        <f t="shared" si="5"/>
        <v>#N/A</v>
      </c>
      <c r="I189" s="47">
        <v>2</v>
      </c>
      <c r="J189" s="10" t="e">
        <f>VLOOKUP(A189,CADASTRE!F:L,7,0)</f>
        <v>#N/A</v>
      </c>
      <c r="K189" s="20" t="e">
        <f t="shared" si="0"/>
        <v>#N/A</v>
      </c>
      <c r="L189" s="46"/>
      <c r="M189" s="10" t="e">
        <f>VLOOKUP(A189,CADASTRE!F:O,6,0)</f>
        <v>#N/A</v>
      </c>
      <c r="N189" s="54"/>
      <c r="O189" s="39" t="e">
        <f>IF(OR(VLOOKUP(A189,CADASTRE!F:V,4,0)="",VLOOKUP(A189,CADASTRE!F:V,4,0)=0),VLOOKUP(A189,CADASTRE!F:V,16,0)+VLOOKUP(A189,CADASTRE!F:X,17,0),VLOOKUP(A189,CADASTRE!F:V,4,0))</f>
        <v>#N/A</v>
      </c>
      <c r="P189" s="15" t="e">
        <f t="shared" si="1"/>
        <v>#N/A</v>
      </c>
      <c r="Q189" s="46" t="s">
        <v>113</v>
      </c>
      <c r="R189" s="40" t="e">
        <f>VLOOKUP(A189,CADASTRE!F:AC,3,0)</f>
        <v>#N/A</v>
      </c>
      <c r="S189" s="41" t="str">
        <f>IFERROR(IF(VLOOKUP(A189,CADASTRE!F:R,13,0)="",VLOOKUP(B189,CADASTRE!F:R,13,0),VLOOKUP(A189,CADASTRE!F:R,13,0)),"")</f>
        <v/>
      </c>
      <c r="T189" s="53">
        <v>39083</v>
      </c>
      <c r="U189" s="49">
        <v>41640</v>
      </c>
      <c r="V189" s="46" t="s">
        <v>128</v>
      </c>
      <c r="W189" s="46">
        <v>1</v>
      </c>
      <c r="X189" s="46" t="s">
        <v>116</v>
      </c>
      <c r="Y189" s="46" t="s">
        <v>188</v>
      </c>
      <c r="Z189" s="46" t="s">
        <v>189</v>
      </c>
      <c r="AA189" s="46">
        <v>1</v>
      </c>
      <c r="AB189" s="46" t="s">
        <v>190</v>
      </c>
      <c r="AC189" s="46">
        <v>75102</v>
      </c>
      <c r="AD189" s="44" t="e">
        <f>VLOOKUP(D189,CADASTRE!B:E,4,0)</f>
        <v>#N/A</v>
      </c>
      <c r="AE189" s="20" t="e">
        <f t="shared" si="2"/>
        <v>#N/A</v>
      </c>
      <c r="AF189" s="46" t="s">
        <v>44</v>
      </c>
      <c r="AG189" s="3" t="s">
        <v>120</v>
      </c>
      <c r="AH189" s="3"/>
      <c r="AI189" s="3"/>
    </row>
    <row r="190" spans="1:35" ht="15.75" customHeight="1" x14ac:dyDescent="0.2">
      <c r="A190" s="10"/>
      <c r="B190" s="35" t="s">
        <v>44</v>
      </c>
      <c r="C190" s="10"/>
      <c r="D190" s="46">
        <v>175912</v>
      </c>
      <c r="E190" s="46" t="s">
        <v>37</v>
      </c>
      <c r="F190" s="46" t="s">
        <v>191</v>
      </c>
      <c r="G190" s="10" t="e">
        <f>VLOOKUP(A190,CADASTRE!F:G,2,0)</f>
        <v>#N/A</v>
      </c>
      <c r="H190" s="20" t="e">
        <f t="shared" si="5"/>
        <v>#N/A</v>
      </c>
      <c r="I190" s="47">
        <v>2</v>
      </c>
      <c r="J190" s="10" t="e">
        <f>VLOOKUP(A190,CADASTRE!F:L,7,0)</f>
        <v>#N/A</v>
      </c>
      <c r="K190" s="20" t="e">
        <f t="shared" si="0"/>
        <v>#N/A</v>
      </c>
      <c r="L190" s="46"/>
      <c r="M190" s="10" t="e">
        <f>VLOOKUP(A190,CADASTRE!F:O,6,0)</f>
        <v>#N/A</v>
      </c>
      <c r="N190" s="54"/>
      <c r="O190" s="39" t="e">
        <f>IF(OR(VLOOKUP(A190,CADASTRE!F:V,4,0)="",VLOOKUP(A190,CADASTRE!F:V,4,0)=0),VLOOKUP(A190,CADASTRE!F:V,16,0)+VLOOKUP(A190,CADASTRE!F:X,17,0),VLOOKUP(A190,CADASTRE!F:V,4,0))</f>
        <v>#N/A</v>
      </c>
      <c r="P190" s="15" t="e">
        <f t="shared" si="1"/>
        <v>#N/A</v>
      </c>
      <c r="Q190" s="46" t="s">
        <v>113</v>
      </c>
      <c r="R190" s="40" t="e">
        <f>VLOOKUP(A190,CADASTRE!F:AC,3,0)</f>
        <v>#N/A</v>
      </c>
      <c r="S190" s="41" t="str">
        <f>IFERROR(IF(VLOOKUP(A190,CADASTRE!F:R,13,0)="",VLOOKUP(B190,CADASTRE!F:R,13,0),VLOOKUP(A190,CADASTRE!F:R,13,0)),"")</f>
        <v/>
      </c>
      <c r="T190" s="53">
        <v>39083</v>
      </c>
      <c r="U190" s="49">
        <v>41640</v>
      </c>
      <c r="V190" s="46" t="s">
        <v>128</v>
      </c>
      <c r="W190" s="46">
        <v>1</v>
      </c>
      <c r="X190" s="46" t="s">
        <v>116</v>
      </c>
      <c r="Y190" s="46" t="s">
        <v>188</v>
      </c>
      <c r="Z190" s="46" t="s">
        <v>189</v>
      </c>
      <c r="AA190" s="46">
        <v>1</v>
      </c>
      <c r="AB190" s="46" t="s">
        <v>190</v>
      </c>
      <c r="AC190" s="46">
        <v>75102</v>
      </c>
      <c r="AD190" s="44" t="e">
        <f>VLOOKUP(D190,CADASTRE!B:E,4,0)</f>
        <v>#N/A</v>
      </c>
      <c r="AE190" s="20" t="e">
        <f t="shared" si="2"/>
        <v>#N/A</v>
      </c>
      <c r="AF190" s="46" t="s">
        <v>44</v>
      </c>
      <c r="AG190" s="3" t="s">
        <v>120</v>
      </c>
      <c r="AH190" s="3"/>
      <c r="AI190" s="3"/>
    </row>
    <row r="191" spans="1:35" ht="15.75" customHeight="1" x14ac:dyDescent="0.2">
      <c r="A191" s="10"/>
      <c r="B191" s="35" t="s">
        <v>44</v>
      </c>
      <c r="C191" s="10"/>
      <c r="D191" s="46">
        <v>175913</v>
      </c>
      <c r="E191" s="46" t="s">
        <v>37</v>
      </c>
      <c r="F191" s="46" t="s">
        <v>191</v>
      </c>
      <c r="G191" s="10" t="e">
        <f>VLOOKUP(A191,CADASTRE!F:G,2,0)</f>
        <v>#N/A</v>
      </c>
      <c r="H191" s="20" t="e">
        <f t="shared" si="5"/>
        <v>#N/A</v>
      </c>
      <c r="I191" s="47">
        <v>2</v>
      </c>
      <c r="J191" s="10" t="e">
        <f>VLOOKUP(A191,CADASTRE!F:L,7,0)</f>
        <v>#N/A</v>
      </c>
      <c r="K191" s="20" t="e">
        <f t="shared" si="0"/>
        <v>#N/A</v>
      </c>
      <c r="L191" s="46"/>
      <c r="M191" s="10" t="e">
        <f>VLOOKUP(A191,CADASTRE!F:O,6,0)</f>
        <v>#N/A</v>
      </c>
      <c r="N191" s="54"/>
      <c r="O191" s="39" t="e">
        <f>IF(OR(VLOOKUP(A191,CADASTRE!F:V,4,0)="",VLOOKUP(A191,CADASTRE!F:V,4,0)=0),VLOOKUP(A191,CADASTRE!F:V,16,0)+VLOOKUP(A191,CADASTRE!F:X,17,0),VLOOKUP(A191,CADASTRE!F:V,4,0))</f>
        <v>#N/A</v>
      </c>
      <c r="P191" s="15" t="e">
        <f t="shared" si="1"/>
        <v>#N/A</v>
      </c>
      <c r="Q191" s="46" t="s">
        <v>113</v>
      </c>
      <c r="R191" s="40" t="e">
        <f>VLOOKUP(A191,CADASTRE!F:AC,3,0)</f>
        <v>#N/A</v>
      </c>
      <c r="S191" s="41" t="str">
        <f>IFERROR(IF(VLOOKUP(A191,CADASTRE!F:R,13,0)="",VLOOKUP(B191,CADASTRE!F:R,13,0),VLOOKUP(A191,CADASTRE!F:R,13,0)),"")</f>
        <v/>
      </c>
      <c r="T191" s="53">
        <v>39083</v>
      </c>
      <c r="U191" s="49">
        <v>41640</v>
      </c>
      <c r="V191" s="46" t="s">
        <v>128</v>
      </c>
      <c r="W191" s="46">
        <v>1</v>
      </c>
      <c r="X191" s="46" t="s">
        <v>116</v>
      </c>
      <c r="Y191" s="46" t="s">
        <v>188</v>
      </c>
      <c r="Z191" s="46" t="s">
        <v>189</v>
      </c>
      <c r="AA191" s="46">
        <v>1</v>
      </c>
      <c r="AB191" s="46" t="s">
        <v>190</v>
      </c>
      <c r="AC191" s="46">
        <v>75102</v>
      </c>
      <c r="AD191" s="44" t="e">
        <f>VLOOKUP(D191,CADASTRE!B:E,4,0)</f>
        <v>#N/A</v>
      </c>
      <c r="AE191" s="20" t="e">
        <f t="shared" si="2"/>
        <v>#N/A</v>
      </c>
      <c r="AF191" s="46" t="s">
        <v>44</v>
      </c>
      <c r="AG191" s="3" t="s">
        <v>120</v>
      </c>
      <c r="AH191" s="3"/>
      <c r="AI191" s="3"/>
    </row>
    <row r="192" spans="1:35" ht="15.75" customHeight="1" x14ac:dyDescent="0.2">
      <c r="A192" s="10"/>
      <c r="B192" s="35" t="s">
        <v>44</v>
      </c>
      <c r="C192" s="10"/>
      <c r="D192" s="46">
        <v>175914</v>
      </c>
      <c r="E192" s="46" t="s">
        <v>37</v>
      </c>
      <c r="F192" s="46" t="s">
        <v>191</v>
      </c>
      <c r="G192" s="10" t="e">
        <f>VLOOKUP(A192,CADASTRE!F:G,2,0)</f>
        <v>#N/A</v>
      </c>
      <c r="H192" s="20" t="e">
        <f t="shared" si="5"/>
        <v>#N/A</v>
      </c>
      <c r="I192" s="47">
        <v>2</v>
      </c>
      <c r="J192" s="10" t="e">
        <f>VLOOKUP(A192,CADASTRE!F:L,7,0)</f>
        <v>#N/A</v>
      </c>
      <c r="K192" s="20" t="e">
        <f t="shared" si="0"/>
        <v>#N/A</v>
      </c>
      <c r="L192" s="46"/>
      <c r="M192" s="10" t="e">
        <f>VLOOKUP(A192,CADASTRE!F:O,6,0)</f>
        <v>#N/A</v>
      </c>
      <c r="N192" s="54"/>
      <c r="O192" s="39" t="e">
        <f>IF(OR(VLOOKUP(A192,CADASTRE!F:V,4,0)="",VLOOKUP(A192,CADASTRE!F:V,4,0)=0),VLOOKUP(A192,CADASTRE!F:V,16,0)+VLOOKUP(A192,CADASTRE!F:X,17,0),VLOOKUP(A192,CADASTRE!F:V,4,0))</f>
        <v>#N/A</v>
      </c>
      <c r="P192" s="15" t="e">
        <f t="shared" si="1"/>
        <v>#N/A</v>
      </c>
      <c r="Q192" s="46" t="s">
        <v>113</v>
      </c>
      <c r="R192" s="40" t="e">
        <f>VLOOKUP(A192,CADASTRE!F:AC,3,0)</f>
        <v>#N/A</v>
      </c>
      <c r="S192" s="41" t="str">
        <f>IFERROR(IF(VLOOKUP(A192,CADASTRE!F:R,13,0)="",VLOOKUP(B192,CADASTRE!F:R,13,0),VLOOKUP(A192,CADASTRE!F:R,13,0)),"")</f>
        <v/>
      </c>
      <c r="T192" s="53">
        <v>39083</v>
      </c>
      <c r="U192" s="49">
        <v>41640</v>
      </c>
      <c r="V192" s="46" t="s">
        <v>128</v>
      </c>
      <c r="W192" s="46">
        <v>1</v>
      </c>
      <c r="X192" s="46" t="s">
        <v>116</v>
      </c>
      <c r="Y192" s="46" t="s">
        <v>188</v>
      </c>
      <c r="Z192" s="46" t="s">
        <v>189</v>
      </c>
      <c r="AA192" s="46">
        <v>1</v>
      </c>
      <c r="AB192" s="46" t="s">
        <v>190</v>
      </c>
      <c r="AC192" s="46">
        <v>75102</v>
      </c>
      <c r="AD192" s="44" t="e">
        <f>VLOOKUP(D192,CADASTRE!B:E,4,0)</f>
        <v>#N/A</v>
      </c>
      <c r="AE192" s="20" t="e">
        <f t="shared" si="2"/>
        <v>#N/A</v>
      </c>
      <c r="AF192" s="46" t="s">
        <v>44</v>
      </c>
      <c r="AG192" s="3" t="s">
        <v>120</v>
      </c>
      <c r="AH192" s="3"/>
      <c r="AI192" s="3"/>
    </row>
    <row r="193" spans="1:35" ht="15.75" customHeight="1" x14ac:dyDescent="0.2">
      <c r="A193" s="10"/>
      <c r="B193" s="35" t="s">
        <v>44</v>
      </c>
      <c r="C193" s="10"/>
      <c r="D193" s="46">
        <v>175915</v>
      </c>
      <c r="E193" s="46" t="s">
        <v>37</v>
      </c>
      <c r="F193" s="46" t="s">
        <v>191</v>
      </c>
      <c r="G193" s="10" t="e">
        <f>VLOOKUP(A193,CADASTRE!F:G,2,0)</f>
        <v>#N/A</v>
      </c>
      <c r="H193" s="20" t="e">
        <f t="shared" si="5"/>
        <v>#N/A</v>
      </c>
      <c r="I193" s="47">
        <v>2</v>
      </c>
      <c r="J193" s="10" t="e">
        <f>VLOOKUP(A193,CADASTRE!F:L,7,0)</f>
        <v>#N/A</v>
      </c>
      <c r="K193" s="20" t="e">
        <f t="shared" si="0"/>
        <v>#N/A</v>
      </c>
      <c r="L193" s="46"/>
      <c r="M193" s="10" t="e">
        <f>VLOOKUP(A193,CADASTRE!F:O,6,0)</f>
        <v>#N/A</v>
      </c>
      <c r="N193" s="54"/>
      <c r="O193" s="39" t="e">
        <f>IF(OR(VLOOKUP(A193,CADASTRE!F:V,4,0)="",VLOOKUP(A193,CADASTRE!F:V,4,0)=0),VLOOKUP(A193,CADASTRE!F:V,16,0)+VLOOKUP(A193,CADASTRE!F:X,17,0),VLOOKUP(A193,CADASTRE!F:V,4,0))</f>
        <v>#N/A</v>
      </c>
      <c r="P193" s="15" t="e">
        <f t="shared" si="1"/>
        <v>#N/A</v>
      </c>
      <c r="Q193" s="46" t="s">
        <v>113</v>
      </c>
      <c r="R193" s="40" t="e">
        <f>VLOOKUP(A193,CADASTRE!F:AC,3,0)</f>
        <v>#N/A</v>
      </c>
      <c r="S193" s="41" t="str">
        <f>IFERROR(IF(VLOOKUP(A193,CADASTRE!F:R,13,0)="",VLOOKUP(B193,CADASTRE!F:R,13,0),VLOOKUP(A193,CADASTRE!F:R,13,0)),"")</f>
        <v/>
      </c>
      <c r="T193" s="53">
        <v>39083</v>
      </c>
      <c r="U193" s="49">
        <v>41640</v>
      </c>
      <c r="V193" s="46" t="s">
        <v>128</v>
      </c>
      <c r="W193" s="46">
        <v>1</v>
      </c>
      <c r="X193" s="46" t="s">
        <v>116</v>
      </c>
      <c r="Y193" s="46" t="s">
        <v>188</v>
      </c>
      <c r="Z193" s="46" t="s">
        <v>189</v>
      </c>
      <c r="AA193" s="46">
        <v>1</v>
      </c>
      <c r="AB193" s="46" t="s">
        <v>190</v>
      </c>
      <c r="AC193" s="46">
        <v>75102</v>
      </c>
      <c r="AD193" s="44" t="e">
        <f>VLOOKUP(D193,CADASTRE!B:E,4,0)</f>
        <v>#N/A</v>
      </c>
      <c r="AE193" s="20" t="e">
        <f t="shared" si="2"/>
        <v>#N/A</v>
      </c>
      <c r="AF193" s="46" t="s">
        <v>44</v>
      </c>
      <c r="AG193" s="3" t="s">
        <v>120</v>
      </c>
      <c r="AH193" s="3"/>
      <c r="AI193" s="3"/>
    </row>
    <row r="194" spans="1:35" ht="15.75" customHeight="1" x14ac:dyDescent="0.2">
      <c r="A194" s="10"/>
      <c r="B194" s="35" t="s">
        <v>44</v>
      </c>
      <c r="C194" s="10"/>
      <c r="D194" s="46">
        <v>175916</v>
      </c>
      <c r="E194" s="46" t="s">
        <v>37</v>
      </c>
      <c r="F194" s="46" t="s">
        <v>191</v>
      </c>
      <c r="G194" s="10" t="e">
        <f>VLOOKUP(A194,CADASTRE!F:G,2,0)</f>
        <v>#N/A</v>
      </c>
      <c r="H194" s="20" t="e">
        <f t="shared" si="5"/>
        <v>#N/A</v>
      </c>
      <c r="I194" s="47">
        <v>3</v>
      </c>
      <c r="J194" s="10" t="e">
        <f>VLOOKUP(A194,CADASTRE!F:L,7,0)</f>
        <v>#N/A</v>
      </c>
      <c r="K194" s="20" t="e">
        <f t="shared" si="0"/>
        <v>#N/A</v>
      </c>
      <c r="L194" s="46"/>
      <c r="M194" s="10" t="e">
        <f>VLOOKUP(A194,CADASTRE!F:O,6,0)</f>
        <v>#N/A</v>
      </c>
      <c r="N194" s="54"/>
      <c r="O194" s="39" t="e">
        <f>IF(OR(VLOOKUP(A194,CADASTRE!F:V,4,0)="",VLOOKUP(A194,CADASTRE!F:V,4,0)=0),VLOOKUP(A194,CADASTRE!F:V,16,0)+VLOOKUP(A194,CADASTRE!F:X,17,0),VLOOKUP(A194,CADASTRE!F:V,4,0))</f>
        <v>#N/A</v>
      </c>
      <c r="P194" s="15" t="e">
        <f t="shared" si="1"/>
        <v>#N/A</v>
      </c>
      <c r="Q194" s="46" t="s">
        <v>113</v>
      </c>
      <c r="R194" s="40" t="e">
        <f>VLOOKUP(A194,CADASTRE!F:AC,3,0)</f>
        <v>#N/A</v>
      </c>
      <c r="S194" s="41" t="str">
        <f>IFERROR(IF(VLOOKUP(A194,CADASTRE!F:R,13,0)="",VLOOKUP(B194,CADASTRE!F:R,13,0),VLOOKUP(A194,CADASTRE!F:R,13,0)),"")</f>
        <v/>
      </c>
      <c r="T194" s="53">
        <v>39083</v>
      </c>
      <c r="U194" s="49">
        <v>41640</v>
      </c>
      <c r="V194" s="46" t="s">
        <v>128</v>
      </c>
      <c r="W194" s="46">
        <v>1</v>
      </c>
      <c r="X194" s="46" t="s">
        <v>116</v>
      </c>
      <c r="Y194" s="46" t="s">
        <v>188</v>
      </c>
      <c r="Z194" s="46" t="s">
        <v>189</v>
      </c>
      <c r="AA194" s="46">
        <v>1</v>
      </c>
      <c r="AB194" s="46" t="s">
        <v>190</v>
      </c>
      <c r="AC194" s="46">
        <v>75102</v>
      </c>
      <c r="AD194" s="44" t="e">
        <f>VLOOKUP(D194,CADASTRE!B:E,4,0)</f>
        <v>#N/A</v>
      </c>
      <c r="AE194" s="20" t="e">
        <f t="shared" si="2"/>
        <v>#N/A</v>
      </c>
      <c r="AF194" s="46" t="s">
        <v>44</v>
      </c>
      <c r="AG194" s="3" t="s">
        <v>120</v>
      </c>
      <c r="AH194" s="3"/>
      <c r="AI194" s="3"/>
    </row>
    <row r="195" spans="1:35" ht="15.75" customHeight="1" x14ac:dyDescent="0.2">
      <c r="A195" s="10"/>
      <c r="B195" s="35" t="s">
        <v>44</v>
      </c>
      <c r="C195" s="10"/>
      <c r="D195" s="46">
        <v>175917</v>
      </c>
      <c r="E195" s="46" t="s">
        <v>37</v>
      </c>
      <c r="F195" s="46" t="s">
        <v>191</v>
      </c>
      <c r="G195" s="10" t="e">
        <f>VLOOKUP(A195,CADASTRE!F:G,2,0)</f>
        <v>#N/A</v>
      </c>
      <c r="H195" s="20" t="e">
        <f t="shared" ref="H195:H258" si="6">(LEFT(F195,SEARCH(" ",F195))=LEFT(G195,SEARCH(" ",G195)))</f>
        <v>#N/A</v>
      </c>
      <c r="I195" s="47">
        <v>3</v>
      </c>
      <c r="J195" s="10" t="e">
        <f>VLOOKUP(A195,CADASTRE!F:L,7,0)</f>
        <v>#N/A</v>
      </c>
      <c r="K195" s="20" t="e">
        <f t="shared" si="0"/>
        <v>#N/A</v>
      </c>
      <c r="L195" s="46"/>
      <c r="M195" s="10" t="e">
        <f>VLOOKUP(A195,CADASTRE!F:O,6,0)</f>
        <v>#N/A</v>
      </c>
      <c r="N195" s="54"/>
      <c r="O195" s="39" t="e">
        <f>IF(OR(VLOOKUP(A195,CADASTRE!F:V,4,0)="",VLOOKUP(A195,CADASTRE!F:V,4,0)=0),VLOOKUP(A195,CADASTRE!F:V,16,0)+VLOOKUP(A195,CADASTRE!F:X,17,0),VLOOKUP(A195,CADASTRE!F:V,4,0))</f>
        <v>#N/A</v>
      </c>
      <c r="P195" s="15" t="e">
        <f t="shared" si="1"/>
        <v>#N/A</v>
      </c>
      <c r="Q195" s="46" t="s">
        <v>113</v>
      </c>
      <c r="R195" s="40" t="e">
        <f>VLOOKUP(A195,CADASTRE!F:AC,3,0)</f>
        <v>#N/A</v>
      </c>
      <c r="S195" s="41" t="str">
        <f>IFERROR(IF(VLOOKUP(A195,CADASTRE!F:R,13,0)="",VLOOKUP(B195,CADASTRE!F:R,13,0),VLOOKUP(A195,CADASTRE!F:R,13,0)),"")</f>
        <v/>
      </c>
      <c r="T195" s="53">
        <v>39083</v>
      </c>
      <c r="U195" s="49">
        <v>41640</v>
      </c>
      <c r="V195" s="46" t="s">
        <v>128</v>
      </c>
      <c r="W195" s="46">
        <v>1</v>
      </c>
      <c r="X195" s="46" t="s">
        <v>116</v>
      </c>
      <c r="Y195" s="46" t="s">
        <v>188</v>
      </c>
      <c r="Z195" s="46" t="s">
        <v>189</v>
      </c>
      <c r="AA195" s="46">
        <v>1</v>
      </c>
      <c r="AB195" s="46" t="s">
        <v>190</v>
      </c>
      <c r="AC195" s="46">
        <v>75102</v>
      </c>
      <c r="AD195" s="44" t="e">
        <f>VLOOKUP(D195,CADASTRE!B:E,4,0)</f>
        <v>#N/A</v>
      </c>
      <c r="AE195" s="20" t="e">
        <f t="shared" si="2"/>
        <v>#N/A</v>
      </c>
      <c r="AF195" s="46" t="s">
        <v>44</v>
      </c>
      <c r="AG195" s="3" t="s">
        <v>120</v>
      </c>
      <c r="AH195" s="3"/>
      <c r="AI195" s="3"/>
    </row>
    <row r="196" spans="1:35" ht="15.75" customHeight="1" x14ac:dyDescent="0.2">
      <c r="A196" s="10"/>
      <c r="B196" s="35" t="s">
        <v>44</v>
      </c>
      <c r="C196" s="10"/>
      <c r="D196" s="46">
        <v>175918</v>
      </c>
      <c r="E196" s="46" t="s">
        <v>37</v>
      </c>
      <c r="F196" s="46" t="s">
        <v>191</v>
      </c>
      <c r="G196" s="10" t="e">
        <f>VLOOKUP(A196,CADASTRE!F:G,2,0)</f>
        <v>#N/A</v>
      </c>
      <c r="H196" s="20" t="e">
        <f t="shared" si="6"/>
        <v>#N/A</v>
      </c>
      <c r="I196" s="47">
        <v>3</v>
      </c>
      <c r="J196" s="10" t="e">
        <f>VLOOKUP(A196,CADASTRE!F:L,7,0)</f>
        <v>#N/A</v>
      </c>
      <c r="K196" s="20" t="e">
        <f t="shared" si="0"/>
        <v>#N/A</v>
      </c>
      <c r="L196" s="46"/>
      <c r="M196" s="10" t="e">
        <f>VLOOKUP(A196,CADASTRE!F:O,6,0)</f>
        <v>#N/A</v>
      </c>
      <c r="N196" s="54"/>
      <c r="O196" s="39" t="e">
        <f>IF(OR(VLOOKUP(A196,CADASTRE!F:V,4,0)="",VLOOKUP(A196,CADASTRE!F:V,4,0)=0),VLOOKUP(A196,CADASTRE!F:V,16,0)+VLOOKUP(A196,CADASTRE!F:X,17,0),VLOOKUP(A196,CADASTRE!F:V,4,0))</f>
        <v>#N/A</v>
      </c>
      <c r="P196" s="15" t="e">
        <f t="shared" si="1"/>
        <v>#N/A</v>
      </c>
      <c r="Q196" s="46" t="s">
        <v>113</v>
      </c>
      <c r="R196" s="40" t="e">
        <f>VLOOKUP(A196,CADASTRE!F:AC,3,0)</f>
        <v>#N/A</v>
      </c>
      <c r="S196" s="41" t="str">
        <f>IFERROR(IF(VLOOKUP(A196,CADASTRE!F:R,13,0)="",VLOOKUP(B196,CADASTRE!F:R,13,0),VLOOKUP(A196,CADASTRE!F:R,13,0)),"")</f>
        <v/>
      </c>
      <c r="T196" s="53">
        <v>39083</v>
      </c>
      <c r="U196" s="49">
        <v>41640</v>
      </c>
      <c r="V196" s="46" t="s">
        <v>128</v>
      </c>
      <c r="W196" s="46">
        <v>1</v>
      </c>
      <c r="X196" s="46" t="s">
        <v>116</v>
      </c>
      <c r="Y196" s="46" t="s">
        <v>188</v>
      </c>
      <c r="Z196" s="46" t="s">
        <v>189</v>
      </c>
      <c r="AA196" s="46">
        <v>1</v>
      </c>
      <c r="AB196" s="46" t="s">
        <v>190</v>
      </c>
      <c r="AC196" s="46">
        <v>75102</v>
      </c>
      <c r="AD196" s="44" t="e">
        <f>VLOOKUP(D196,CADASTRE!B:E,4,0)</f>
        <v>#N/A</v>
      </c>
      <c r="AE196" s="20" t="e">
        <f t="shared" si="2"/>
        <v>#N/A</v>
      </c>
      <c r="AF196" s="46" t="s">
        <v>44</v>
      </c>
      <c r="AG196" s="3" t="s">
        <v>120</v>
      </c>
      <c r="AH196" s="3"/>
      <c r="AI196" s="3"/>
    </row>
    <row r="197" spans="1:35" ht="15.75" customHeight="1" x14ac:dyDescent="0.2">
      <c r="A197" s="10"/>
      <c r="B197" s="35" t="s">
        <v>44</v>
      </c>
      <c r="C197" s="10"/>
      <c r="D197" s="46">
        <v>175919</v>
      </c>
      <c r="E197" s="46" t="s">
        <v>37</v>
      </c>
      <c r="F197" s="46" t="s">
        <v>191</v>
      </c>
      <c r="G197" s="10" t="e">
        <f>VLOOKUP(A197,CADASTRE!F:G,2,0)</f>
        <v>#N/A</v>
      </c>
      <c r="H197" s="20" t="e">
        <f t="shared" si="6"/>
        <v>#N/A</v>
      </c>
      <c r="I197" s="47">
        <v>3</v>
      </c>
      <c r="J197" s="10" t="e">
        <f>VLOOKUP(A197,CADASTRE!F:L,7,0)</f>
        <v>#N/A</v>
      </c>
      <c r="K197" s="20" t="e">
        <f t="shared" si="0"/>
        <v>#N/A</v>
      </c>
      <c r="L197" s="46"/>
      <c r="M197" s="10" t="e">
        <f>VLOOKUP(A197,CADASTRE!F:O,6,0)</f>
        <v>#N/A</v>
      </c>
      <c r="N197" s="54"/>
      <c r="O197" s="39" t="e">
        <f>IF(OR(VLOOKUP(A197,CADASTRE!F:V,4,0)="",VLOOKUP(A197,CADASTRE!F:V,4,0)=0),VLOOKUP(A197,CADASTRE!F:V,16,0)+VLOOKUP(A197,CADASTRE!F:X,17,0),VLOOKUP(A197,CADASTRE!F:V,4,0))</f>
        <v>#N/A</v>
      </c>
      <c r="P197" s="15" t="e">
        <f t="shared" si="1"/>
        <v>#N/A</v>
      </c>
      <c r="Q197" s="46" t="s">
        <v>113</v>
      </c>
      <c r="R197" s="40" t="e">
        <f>VLOOKUP(A197,CADASTRE!F:AC,3,0)</f>
        <v>#N/A</v>
      </c>
      <c r="S197" s="41" t="str">
        <f>IFERROR(IF(VLOOKUP(A197,CADASTRE!F:R,13,0)="",VLOOKUP(B197,CADASTRE!F:R,13,0),VLOOKUP(A197,CADASTRE!F:R,13,0)),"")</f>
        <v/>
      </c>
      <c r="T197" s="53">
        <v>39083</v>
      </c>
      <c r="U197" s="49">
        <v>41640</v>
      </c>
      <c r="V197" s="46" t="s">
        <v>128</v>
      </c>
      <c r="W197" s="46">
        <v>1</v>
      </c>
      <c r="X197" s="46" t="s">
        <v>116</v>
      </c>
      <c r="Y197" s="46" t="s">
        <v>188</v>
      </c>
      <c r="Z197" s="46" t="s">
        <v>189</v>
      </c>
      <c r="AA197" s="46">
        <v>1</v>
      </c>
      <c r="AB197" s="46" t="s">
        <v>190</v>
      </c>
      <c r="AC197" s="46">
        <v>75102</v>
      </c>
      <c r="AD197" s="44" t="e">
        <f>VLOOKUP(D197,CADASTRE!B:E,4,0)</f>
        <v>#N/A</v>
      </c>
      <c r="AE197" s="20" t="e">
        <f t="shared" si="2"/>
        <v>#N/A</v>
      </c>
      <c r="AF197" s="46" t="s">
        <v>44</v>
      </c>
      <c r="AG197" s="3" t="s">
        <v>120</v>
      </c>
      <c r="AH197" s="3"/>
      <c r="AI197" s="3"/>
    </row>
    <row r="198" spans="1:35" ht="15.75" customHeight="1" x14ac:dyDescent="0.2">
      <c r="A198" s="10"/>
      <c r="B198" s="35" t="s">
        <v>44</v>
      </c>
      <c r="C198" s="10"/>
      <c r="D198" s="46">
        <v>175920</v>
      </c>
      <c r="E198" s="46" t="s">
        <v>37</v>
      </c>
      <c r="F198" s="46" t="s">
        <v>191</v>
      </c>
      <c r="G198" s="10" t="e">
        <f>VLOOKUP(A198,CADASTRE!F:G,2,0)</f>
        <v>#N/A</v>
      </c>
      <c r="H198" s="20" t="e">
        <f t="shared" si="6"/>
        <v>#N/A</v>
      </c>
      <c r="I198" s="47">
        <v>4</v>
      </c>
      <c r="J198" s="10" t="e">
        <f>VLOOKUP(A198,CADASTRE!F:L,7,0)</f>
        <v>#N/A</v>
      </c>
      <c r="K198" s="20" t="e">
        <f t="shared" si="0"/>
        <v>#N/A</v>
      </c>
      <c r="L198" s="46"/>
      <c r="M198" s="10" t="e">
        <f>VLOOKUP(A198,CADASTRE!F:O,6,0)</f>
        <v>#N/A</v>
      </c>
      <c r="N198" s="54"/>
      <c r="O198" s="39" t="e">
        <f>IF(OR(VLOOKUP(A198,CADASTRE!F:V,4,0)="",VLOOKUP(A198,CADASTRE!F:V,4,0)=0),VLOOKUP(A198,CADASTRE!F:V,16,0)+VLOOKUP(A198,CADASTRE!F:X,17,0),VLOOKUP(A198,CADASTRE!F:V,4,0))</f>
        <v>#N/A</v>
      </c>
      <c r="P198" s="15" t="e">
        <f t="shared" si="1"/>
        <v>#N/A</v>
      </c>
      <c r="Q198" s="46" t="s">
        <v>113</v>
      </c>
      <c r="R198" s="40" t="e">
        <f>VLOOKUP(A198,CADASTRE!F:AC,3,0)</f>
        <v>#N/A</v>
      </c>
      <c r="S198" s="41" t="str">
        <f>IFERROR(IF(VLOOKUP(A198,CADASTRE!F:R,13,0)="",VLOOKUP(B198,CADASTRE!F:R,13,0),VLOOKUP(A198,CADASTRE!F:R,13,0)),"")</f>
        <v/>
      </c>
      <c r="T198" s="53">
        <v>39083</v>
      </c>
      <c r="U198" s="49">
        <v>41640</v>
      </c>
      <c r="V198" s="46" t="s">
        <v>128</v>
      </c>
      <c r="W198" s="46">
        <v>1</v>
      </c>
      <c r="X198" s="46" t="s">
        <v>116</v>
      </c>
      <c r="Y198" s="46" t="s">
        <v>188</v>
      </c>
      <c r="Z198" s="46" t="s">
        <v>189</v>
      </c>
      <c r="AA198" s="46">
        <v>1</v>
      </c>
      <c r="AB198" s="46" t="s">
        <v>190</v>
      </c>
      <c r="AC198" s="46">
        <v>75102</v>
      </c>
      <c r="AD198" s="44" t="e">
        <f>VLOOKUP(D198,CADASTRE!B:E,4,0)</f>
        <v>#N/A</v>
      </c>
      <c r="AE198" s="20" t="e">
        <f t="shared" si="2"/>
        <v>#N/A</v>
      </c>
      <c r="AF198" s="46" t="s">
        <v>44</v>
      </c>
      <c r="AG198" s="3" t="s">
        <v>120</v>
      </c>
      <c r="AH198" s="3"/>
      <c r="AI198" s="3"/>
    </row>
    <row r="199" spans="1:35" ht="15.75" customHeight="1" x14ac:dyDescent="0.2">
      <c r="A199" s="10"/>
      <c r="B199" s="35" t="s">
        <v>44</v>
      </c>
      <c r="C199" s="10"/>
      <c r="D199" s="46">
        <v>175921</v>
      </c>
      <c r="E199" s="46" t="s">
        <v>37</v>
      </c>
      <c r="F199" s="46" t="s">
        <v>191</v>
      </c>
      <c r="G199" s="10" t="e">
        <f>VLOOKUP(A199,CADASTRE!F:G,2,0)</f>
        <v>#N/A</v>
      </c>
      <c r="H199" s="20" t="e">
        <f t="shared" si="6"/>
        <v>#N/A</v>
      </c>
      <c r="I199" s="47">
        <v>4</v>
      </c>
      <c r="J199" s="10" t="e">
        <f>VLOOKUP(A199,CADASTRE!F:L,7,0)</f>
        <v>#N/A</v>
      </c>
      <c r="K199" s="20" t="e">
        <f t="shared" si="0"/>
        <v>#N/A</v>
      </c>
      <c r="L199" s="46"/>
      <c r="M199" s="10" t="e">
        <f>VLOOKUP(A199,CADASTRE!F:O,6,0)</f>
        <v>#N/A</v>
      </c>
      <c r="N199" s="54"/>
      <c r="O199" s="39" t="e">
        <f>IF(OR(VLOOKUP(A199,CADASTRE!F:V,4,0)="",VLOOKUP(A199,CADASTRE!F:V,4,0)=0),VLOOKUP(A199,CADASTRE!F:V,16,0)+VLOOKUP(A199,CADASTRE!F:X,17,0),VLOOKUP(A199,CADASTRE!F:V,4,0))</f>
        <v>#N/A</v>
      </c>
      <c r="P199" s="15" t="e">
        <f t="shared" si="1"/>
        <v>#N/A</v>
      </c>
      <c r="Q199" s="46" t="s">
        <v>113</v>
      </c>
      <c r="R199" s="40" t="e">
        <f>VLOOKUP(A199,CADASTRE!F:AC,3,0)</f>
        <v>#N/A</v>
      </c>
      <c r="S199" s="41" t="str">
        <f>IFERROR(IF(VLOOKUP(A199,CADASTRE!F:R,13,0)="",VLOOKUP(B199,CADASTRE!F:R,13,0),VLOOKUP(A199,CADASTRE!F:R,13,0)),"")</f>
        <v/>
      </c>
      <c r="T199" s="53">
        <v>39083</v>
      </c>
      <c r="U199" s="49">
        <v>41640</v>
      </c>
      <c r="V199" s="46" t="s">
        <v>128</v>
      </c>
      <c r="W199" s="46">
        <v>1</v>
      </c>
      <c r="X199" s="46" t="s">
        <v>116</v>
      </c>
      <c r="Y199" s="46" t="s">
        <v>188</v>
      </c>
      <c r="Z199" s="46" t="s">
        <v>189</v>
      </c>
      <c r="AA199" s="46">
        <v>1</v>
      </c>
      <c r="AB199" s="46" t="s">
        <v>190</v>
      </c>
      <c r="AC199" s="46">
        <v>75102</v>
      </c>
      <c r="AD199" s="44" t="e">
        <f>VLOOKUP(D199,CADASTRE!B:E,4,0)</f>
        <v>#N/A</v>
      </c>
      <c r="AE199" s="20" t="e">
        <f t="shared" si="2"/>
        <v>#N/A</v>
      </c>
      <c r="AF199" s="46" t="s">
        <v>44</v>
      </c>
      <c r="AG199" s="3" t="s">
        <v>120</v>
      </c>
      <c r="AH199" s="3"/>
      <c r="AI199" s="3"/>
    </row>
    <row r="200" spans="1:35" ht="15.75" customHeight="1" x14ac:dyDescent="0.2">
      <c r="A200" s="10"/>
      <c r="B200" s="35" t="s">
        <v>44</v>
      </c>
      <c r="C200" s="10"/>
      <c r="D200" s="46">
        <v>175922</v>
      </c>
      <c r="E200" s="46" t="s">
        <v>37</v>
      </c>
      <c r="F200" s="46" t="s">
        <v>191</v>
      </c>
      <c r="G200" s="10" t="e">
        <f>VLOOKUP(A200,CADASTRE!F:G,2,0)</f>
        <v>#N/A</v>
      </c>
      <c r="H200" s="20" t="e">
        <f t="shared" si="6"/>
        <v>#N/A</v>
      </c>
      <c r="I200" s="47">
        <v>4</v>
      </c>
      <c r="J200" s="10" t="e">
        <f>VLOOKUP(A200,CADASTRE!F:L,7,0)</f>
        <v>#N/A</v>
      </c>
      <c r="K200" s="20" t="e">
        <f t="shared" si="0"/>
        <v>#N/A</v>
      </c>
      <c r="L200" s="46"/>
      <c r="M200" s="10" t="e">
        <f>VLOOKUP(A200,CADASTRE!F:O,6,0)</f>
        <v>#N/A</v>
      </c>
      <c r="N200" s="54"/>
      <c r="O200" s="39" t="e">
        <f>IF(OR(VLOOKUP(A200,CADASTRE!F:V,4,0)="",VLOOKUP(A200,CADASTRE!F:V,4,0)=0),VLOOKUP(A200,CADASTRE!F:V,16,0)+VLOOKUP(A200,CADASTRE!F:X,17,0),VLOOKUP(A200,CADASTRE!F:V,4,0))</f>
        <v>#N/A</v>
      </c>
      <c r="P200" s="15" t="e">
        <f t="shared" si="1"/>
        <v>#N/A</v>
      </c>
      <c r="Q200" s="46" t="s">
        <v>113</v>
      </c>
      <c r="R200" s="40" t="e">
        <f>VLOOKUP(A200,CADASTRE!F:AC,3,0)</f>
        <v>#N/A</v>
      </c>
      <c r="S200" s="41" t="str">
        <f>IFERROR(IF(VLOOKUP(A200,CADASTRE!F:R,13,0)="",VLOOKUP(B200,CADASTRE!F:R,13,0),VLOOKUP(A200,CADASTRE!F:R,13,0)),"")</f>
        <v/>
      </c>
      <c r="T200" s="53">
        <v>39083</v>
      </c>
      <c r="U200" s="49">
        <v>41640</v>
      </c>
      <c r="V200" s="46" t="s">
        <v>128</v>
      </c>
      <c r="W200" s="46">
        <v>1</v>
      </c>
      <c r="X200" s="46" t="s">
        <v>116</v>
      </c>
      <c r="Y200" s="46" t="s">
        <v>188</v>
      </c>
      <c r="Z200" s="46" t="s">
        <v>189</v>
      </c>
      <c r="AA200" s="46">
        <v>1</v>
      </c>
      <c r="AB200" s="46" t="s">
        <v>190</v>
      </c>
      <c r="AC200" s="46">
        <v>75102</v>
      </c>
      <c r="AD200" s="44" t="e">
        <f>VLOOKUP(D200,CADASTRE!B:E,4,0)</f>
        <v>#N/A</v>
      </c>
      <c r="AE200" s="20" t="e">
        <f t="shared" si="2"/>
        <v>#N/A</v>
      </c>
      <c r="AF200" s="46" t="s">
        <v>44</v>
      </c>
      <c r="AG200" s="3" t="s">
        <v>120</v>
      </c>
      <c r="AH200" s="3"/>
      <c r="AI200" s="3"/>
    </row>
    <row r="201" spans="1:35" ht="15.75" customHeight="1" x14ac:dyDescent="0.2">
      <c r="A201" s="10"/>
      <c r="B201" s="35" t="s">
        <v>44</v>
      </c>
      <c r="C201" s="10"/>
      <c r="D201" s="46">
        <v>175923</v>
      </c>
      <c r="E201" s="46" t="s">
        <v>37</v>
      </c>
      <c r="F201" s="46" t="s">
        <v>191</v>
      </c>
      <c r="G201" s="10" t="e">
        <f>VLOOKUP(A201,CADASTRE!F:G,2,0)</f>
        <v>#N/A</v>
      </c>
      <c r="H201" s="20" t="e">
        <f t="shared" si="6"/>
        <v>#N/A</v>
      </c>
      <c r="I201" s="47">
        <v>4</v>
      </c>
      <c r="J201" s="10" t="e">
        <f>VLOOKUP(A201,CADASTRE!F:L,7,0)</f>
        <v>#N/A</v>
      </c>
      <c r="K201" s="20" t="e">
        <f t="shared" si="0"/>
        <v>#N/A</v>
      </c>
      <c r="L201" s="46"/>
      <c r="M201" s="10" t="e">
        <f>VLOOKUP(A201,CADASTRE!F:O,6,0)</f>
        <v>#N/A</v>
      </c>
      <c r="N201" s="54"/>
      <c r="O201" s="39" t="e">
        <f>IF(OR(VLOOKUP(A201,CADASTRE!F:V,4,0)="",VLOOKUP(A201,CADASTRE!F:V,4,0)=0),VLOOKUP(A201,CADASTRE!F:V,16,0)+VLOOKUP(A201,CADASTRE!F:X,17,0),VLOOKUP(A201,CADASTRE!F:V,4,0))</f>
        <v>#N/A</v>
      </c>
      <c r="P201" s="15" t="e">
        <f t="shared" si="1"/>
        <v>#N/A</v>
      </c>
      <c r="Q201" s="46" t="s">
        <v>113</v>
      </c>
      <c r="R201" s="40" t="e">
        <f>VLOOKUP(A201,CADASTRE!F:AC,3,0)</f>
        <v>#N/A</v>
      </c>
      <c r="S201" s="41" t="str">
        <f>IFERROR(IF(VLOOKUP(A201,CADASTRE!F:R,13,0)="",VLOOKUP(B201,CADASTRE!F:R,13,0),VLOOKUP(A201,CADASTRE!F:R,13,0)),"")</f>
        <v/>
      </c>
      <c r="T201" s="53">
        <v>39083</v>
      </c>
      <c r="U201" s="49">
        <v>41640</v>
      </c>
      <c r="V201" s="46" t="s">
        <v>128</v>
      </c>
      <c r="W201" s="46">
        <v>1</v>
      </c>
      <c r="X201" s="46" t="s">
        <v>116</v>
      </c>
      <c r="Y201" s="46" t="s">
        <v>188</v>
      </c>
      <c r="Z201" s="46" t="s">
        <v>189</v>
      </c>
      <c r="AA201" s="46">
        <v>1</v>
      </c>
      <c r="AB201" s="46" t="s">
        <v>190</v>
      </c>
      <c r="AC201" s="46">
        <v>75102</v>
      </c>
      <c r="AD201" s="44" t="e">
        <f>VLOOKUP(D201,CADASTRE!B:E,4,0)</f>
        <v>#N/A</v>
      </c>
      <c r="AE201" s="20" t="e">
        <f t="shared" si="2"/>
        <v>#N/A</v>
      </c>
      <c r="AF201" s="46" t="s">
        <v>44</v>
      </c>
      <c r="AG201" s="3" t="s">
        <v>120</v>
      </c>
      <c r="AH201" s="3"/>
      <c r="AI201" s="3"/>
    </row>
    <row r="202" spans="1:35" ht="15.75" customHeight="1" x14ac:dyDescent="0.2">
      <c r="A202" s="10"/>
      <c r="B202" s="35" t="s">
        <v>44</v>
      </c>
      <c r="C202" s="10"/>
      <c r="D202" s="46">
        <v>175924</v>
      </c>
      <c r="E202" s="46" t="s">
        <v>37</v>
      </c>
      <c r="F202" s="46" t="s">
        <v>191</v>
      </c>
      <c r="G202" s="10" t="e">
        <f>VLOOKUP(A202,CADASTRE!F:G,2,0)</f>
        <v>#N/A</v>
      </c>
      <c r="H202" s="20" t="e">
        <f t="shared" si="6"/>
        <v>#N/A</v>
      </c>
      <c r="I202" s="47">
        <v>4</v>
      </c>
      <c r="J202" s="10" t="e">
        <f>VLOOKUP(A202,CADASTRE!F:L,7,0)</f>
        <v>#N/A</v>
      </c>
      <c r="K202" s="20" t="e">
        <f t="shared" si="0"/>
        <v>#N/A</v>
      </c>
      <c r="L202" s="46"/>
      <c r="M202" s="10" t="e">
        <f>VLOOKUP(A202,CADASTRE!F:O,6,0)</f>
        <v>#N/A</v>
      </c>
      <c r="N202" s="54"/>
      <c r="O202" s="39" t="e">
        <f>IF(OR(VLOOKUP(A202,CADASTRE!F:V,4,0)="",VLOOKUP(A202,CADASTRE!F:V,4,0)=0),VLOOKUP(A202,CADASTRE!F:V,16,0)+VLOOKUP(A202,CADASTRE!F:X,17,0),VLOOKUP(A202,CADASTRE!F:V,4,0))</f>
        <v>#N/A</v>
      </c>
      <c r="P202" s="15" t="e">
        <f t="shared" si="1"/>
        <v>#N/A</v>
      </c>
      <c r="Q202" s="46" t="s">
        <v>113</v>
      </c>
      <c r="R202" s="40" t="e">
        <f>VLOOKUP(A202,CADASTRE!F:AC,3,0)</f>
        <v>#N/A</v>
      </c>
      <c r="S202" s="41" t="str">
        <f>IFERROR(IF(VLOOKUP(A202,CADASTRE!F:R,13,0)="",VLOOKUP(B202,CADASTRE!F:R,13,0),VLOOKUP(A202,CADASTRE!F:R,13,0)),"")</f>
        <v/>
      </c>
      <c r="T202" s="53">
        <v>39083</v>
      </c>
      <c r="U202" s="49">
        <v>41640</v>
      </c>
      <c r="V202" s="46" t="s">
        <v>128</v>
      </c>
      <c r="W202" s="46">
        <v>1</v>
      </c>
      <c r="X202" s="46" t="s">
        <v>116</v>
      </c>
      <c r="Y202" s="46" t="s">
        <v>188</v>
      </c>
      <c r="Z202" s="46" t="s">
        <v>189</v>
      </c>
      <c r="AA202" s="46">
        <v>1</v>
      </c>
      <c r="AB202" s="46" t="s">
        <v>190</v>
      </c>
      <c r="AC202" s="46">
        <v>75102</v>
      </c>
      <c r="AD202" s="44" t="e">
        <f>VLOOKUP(D202,CADASTRE!B:E,4,0)</f>
        <v>#N/A</v>
      </c>
      <c r="AE202" s="20" t="e">
        <f t="shared" si="2"/>
        <v>#N/A</v>
      </c>
      <c r="AF202" s="46" t="s">
        <v>44</v>
      </c>
      <c r="AG202" s="3" t="s">
        <v>120</v>
      </c>
      <c r="AH202" s="3"/>
      <c r="AI202" s="3"/>
    </row>
    <row r="203" spans="1:35" ht="15.75" customHeight="1" x14ac:dyDescent="0.2">
      <c r="A203" s="10"/>
      <c r="B203" s="35" t="s">
        <v>44</v>
      </c>
      <c r="C203" s="10"/>
      <c r="D203" s="46">
        <v>175925</v>
      </c>
      <c r="E203" s="46" t="s">
        <v>37</v>
      </c>
      <c r="F203" s="46" t="s">
        <v>191</v>
      </c>
      <c r="G203" s="10" t="e">
        <f>VLOOKUP(A203,CADASTRE!F:G,2,0)</f>
        <v>#N/A</v>
      </c>
      <c r="H203" s="20" t="e">
        <f t="shared" si="6"/>
        <v>#N/A</v>
      </c>
      <c r="I203" s="47">
        <v>5</v>
      </c>
      <c r="J203" s="10" t="e">
        <f>VLOOKUP(A203,CADASTRE!F:L,7,0)</f>
        <v>#N/A</v>
      </c>
      <c r="K203" s="20" t="e">
        <f t="shared" si="0"/>
        <v>#N/A</v>
      </c>
      <c r="L203" s="46"/>
      <c r="M203" s="10" t="e">
        <f>VLOOKUP(A203,CADASTRE!F:O,6,0)</f>
        <v>#N/A</v>
      </c>
      <c r="N203" s="54"/>
      <c r="O203" s="39" t="e">
        <f>IF(OR(VLOOKUP(A203,CADASTRE!F:V,4,0)="",VLOOKUP(A203,CADASTRE!F:V,4,0)=0),VLOOKUP(A203,CADASTRE!F:V,16,0)+VLOOKUP(A203,CADASTRE!F:X,17,0),VLOOKUP(A203,CADASTRE!F:V,4,0))</f>
        <v>#N/A</v>
      </c>
      <c r="P203" s="15" t="e">
        <f t="shared" si="1"/>
        <v>#N/A</v>
      </c>
      <c r="Q203" s="46" t="s">
        <v>113</v>
      </c>
      <c r="R203" s="40" t="e">
        <f>VLOOKUP(A203,CADASTRE!F:AC,3,0)</f>
        <v>#N/A</v>
      </c>
      <c r="S203" s="41" t="str">
        <f>IFERROR(IF(VLOOKUP(A203,CADASTRE!F:R,13,0)="",VLOOKUP(B203,CADASTRE!F:R,13,0),VLOOKUP(A203,CADASTRE!F:R,13,0)),"")</f>
        <v/>
      </c>
      <c r="T203" s="53">
        <v>39083</v>
      </c>
      <c r="U203" s="49">
        <v>41640</v>
      </c>
      <c r="V203" s="46" t="s">
        <v>128</v>
      </c>
      <c r="W203" s="46">
        <v>1</v>
      </c>
      <c r="X203" s="46" t="s">
        <v>116</v>
      </c>
      <c r="Y203" s="46" t="s">
        <v>188</v>
      </c>
      <c r="Z203" s="46" t="s">
        <v>189</v>
      </c>
      <c r="AA203" s="46">
        <v>1</v>
      </c>
      <c r="AB203" s="46" t="s">
        <v>190</v>
      </c>
      <c r="AC203" s="46">
        <v>75102</v>
      </c>
      <c r="AD203" s="44" t="e">
        <f>VLOOKUP(D203,CADASTRE!B:E,4,0)</f>
        <v>#N/A</v>
      </c>
      <c r="AE203" s="20" t="e">
        <f t="shared" si="2"/>
        <v>#N/A</v>
      </c>
      <c r="AF203" s="46" t="s">
        <v>44</v>
      </c>
      <c r="AG203" s="3" t="s">
        <v>120</v>
      </c>
      <c r="AH203" s="3"/>
      <c r="AI203" s="3"/>
    </row>
    <row r="204" spans="1:35" ht="15.75" customHeight="1" x14ac:dyDescent="0.2">
      <c r="A204" s="10"/>
      <c r="B204" s="35" t="s">
        <v>44</v>
      </c>
      <c r="C204" s="10"/>
      <c r="D204" s="46">
        <v>175957</v>
      </c>
      <c r="E204" s="46" t="s">
        <v>37</v>
      </c>
      <c r="F204" s="46" t="s">
        <v>191</v>
      </c>
      <c r="G204" s="10" t="e">
        <f>VLOOKUP(A204,CADASTRE!F:G,2,0)</f>
        <v>#N/A</v>
      </c>
      <c r="H204" s="20" t="e">
        <f t="shared" si="6"/>
        <v>#N/A</v>
      </c>
      <c r="I204" s="47">
        <v>5</v>
      </c>
      <c r="J204" s="10" t="e">
        <f>VLOOKUP(A204,CADASTRE!F:L,7,0)</f>
        <v>#N/A</v>
      </c>
      <c r="K204" s="20" t="e">
        <f t="shared" si="0"/>
        <v>#N/A</v>
      </c>
      <c r="L204" s="46"/>
      <c r="M204" s="10" t="e">
        <f>VLOOKUP(A204,CADASTRE!F:O,6,0)</f>
        <v>#N/A</v>
      </c>
      <c r="N204" s="54"/>
      <c r="O204" s="39" t="e">
        <f>IF(OR(VLOOKUP(A204,CADASTRE!F:V,4,0)="",VLOOKUP(A204,CADASTRE!F:V,4,0)=0),VLOOKUP(A204,CADASTRE!F:V,16,0)+VLOOKUP(A204,CADASTRE!F:X,17,0),VLOOKUP(A204,CADASTRE!F:V,4,0))</f>
        <v>#N/A</v>
      </c>
      <c r="P204" s="15" t="e">
        <f t="shared" si="1"/>
        <v>#N/A</v>
      </c>
      <c r="Q204" s="46" t="s">
        <v>113</v>
      </c>
      <c r="R204" s="40" t="e">
        <f>VLOOKUP(A204,CADASTRE!F:AC,3,0)</f>
        <v>#N/A</v>
      </c>
      <c r="S204" s="41" t="str">
        <f>IFERROR(IF(VLOOKUP(A204,CADASTRE!F:R,13,0)="",VLOOKUP(B204,CADASTRE!F:R,13,0),VLOOKUP(A204,CADASTRE!F:R,13,0)),"")</f>
        <v/>
      </c>
      <c r="T204" s="53">
        <v>39083</v>
      </c>
      <c r="U204" s="49">
        <v>41640</v>
      </c>
      <c r="V204" s="46" t="s">
        <v>128</v>
      </c>
      <c r="W204" s="46">
        <v>1</v>
      </c>
      <c r="X204" s="46" t="s">
        <v>116</v>
      </c>
      <c r="Y204" s="46" t="s">
        <v>188</v>
      </c>
      <c r="Z204" s="46" t="s">
        <v>189</v>
      </c>
      <c r="AA204" s="46">
        <v>1</v>
      </c>
      <c r="AB204" s="46" t="s">
        <v>190</v>
      </c>
      <c r="AC204" s="46">
        <v>75102</v>
      </c>
      <c r="AD204" s="44" t="e">
        <f>VLOOKUP(D204,CADASTRE!B:E,4,0)</f>
        <v>#N/A</v>
      </c>
      <c r="AE204" s="20" t="e">
        <f t="shared" si="2"/>
        <v>#N/A</v>
      </c>
      <c r="AF204" s="46" t="s">
        <v>44</v>
      </c>
      <c r="AG204" s="3" t="s">
        <v>120</v>
      </c>
      <c r="AH204" s="3"/>
      <c r="AI204" s="3"/>
    </row>
    <row r="205" spans="1:35" ht="15.75" customHeight="1" x14ac:dyDescent="0.2">
      <c r="A205" s="10"/>
      <c r="B205" s="35" t="s">
        <v>44</v>
      </c>
      <c r="C205" s="10"/>
      <c r="D205" s="46">
        <v>175958</v>
      </c>
      <c r="E205" s="46" t="s">
        <v>37</v>
      </c>
      <c r="F205" s="46" t="s">
        <v>191</v>
      </c>
      <c r="G205" s="10" t="e">
        <f>VLOOKUP(A205,CADASTRE!F:G,2,0)</f>
        <v>#N/A</v>
      </c>
      <c r="H205" s="20" t="e">
        <f t="shared" si="6"/>
        <v>#N/A</v>
      </c>
      <c r="I205" s="47">
        <v>5</v>
      </c>
      <c r="J205" s="10" t="e">
        <f>VLOOKUP(A205,CADASTRE!F:L,7,0)</f>
        <v>#N/A</v>
      </c>
      <c r="K205" s="20" t="e">
        <f t="shared" si="0"/>
        <v>#N/A</v>
      </c>
      <c r="L205" s="46"/>
      <c r="M205" s="10" t="e">
        <f>VLOOKUP(A205,CADASTRE!F:O,6,0)</f>
        <v>#N/A</v>
      </c>
      <c r="N205" s="54"/>
      <c r="O205" s="39" t="e">
        <f>IF(OR(VLOOKUP(A205,CADASTRE!F:V,4,0)="",VLOOKUP(A205,CADASTRE!F:V,4,0)=0),VLOOKUP(A205,CADASTRE!F:V,16,0)+VLOOKUP(A205,CADASTRE!F:X,17,0),VLOOKUP(A205,CADASTRE!F:V,4,0))</f>
        <v>#N/A</v>
      </c>
      <c r="P205" s="15" t="e">
        <f t="shared" si="1"/>
        <v>#N/A</v>
      </c>
      <c r="Q205" s="46" t="s">
        <v>113</v>
      </c>
      <c r="R205" s="40" t="e">
        <f>VLOOKUP(A205,CADASTRE!F:AC,3,0)</f>
        <v>#N/A</v>
      </c>
      <c r="S205" s="41" t="str">
        <f>IFERROR(IF(VLOOKUP(A205,CADASTRE!F:R,13,0)="",VLOOKUP(B205,CADASTRE!F:R,13,0),VLOOKUP(A205,CADASTRE!F:R,13,0)),"")</f>
        <v/>
      </c>
      <c r="T205" s="53">
        <v>39083</v>
      </c>
      <c r="U205" s="49">
        <v>41640</v>
      </c>
      <c r="V205" s="46" t="s">
        <v>128</v>
      </c>
      <c r="W205" s="46">
        <v>1</v>
      </c>
      <c r="X205" s="46" t="s">
        <v>116</v>
      </c>
      <c r="Y205" s="46" t="s">
        <v>188</v>
      </c>
      <c r="Z205" s="46" t="s">
        <v>189</v>
      </c>
      <c r="AA205" s="46">
        <v>1</v>
      </c>
      <c r="AB205" s="46" t="s">
        <v>190</v>
      </c>
      <c r="AC205" s="46">
        <v>75102</v>
      </c>
      <c r="AD205" s="44" t="e">
        <f>VLOOKUP(D205,CADASTRE!B:E,4,0)</f>
        <v>#N/A</v>
      </c>
      <c r="AE205" s="20" t="e">
        <f t="shared" si="2"/>
        <v>#N/A</v>
      </c>
      <c r="AF205" s="46" t="s">
        <v>44</v>
      </c>
      <c r="AG205" s="3" t="s">
        <v>120</v>
      </c>
      <c r="AH205" s="3"/>
      <c r="AI205" s="3"/>
    </row>
    <row r="206" spans="1:35" ht="15.75" customHeight="1" x14ac:dyDescent="0.2">
      <c r="A206" s="10"/>
      <c r="B206" s="35" t="s">
        <v>44</v>
      </c>
      <c r="C206" s="10"/>
      <c r="D206" s="46">
        <v>175959</v>
      </c>
      <c r="E206" s="46" t="s">
        <v>37</v>
      </c>
      <c r="F206" s="46" t="s">
        <v>191</v>
      </c>
      <c r="G206" s="10" t="e">
        <f>VLOOKUP(A206,CADASTRE!F:G,2,0)</f>
        <v>#N/A</v>
      </c>
      <c r="H206" s="20" t="e">
        <f t="shared" si="6"/>
        <v>#N/A</v>
      </c>
      <c r="I206" s="47">
        <v>5</v>
      </c>
      <c r="J206" s="10" t="e">
        <f>VLOOKUP(A206,CADASTRE!F:L,7,0)</f>
        <v>#N/A</v>
      </c>
      <c r="K206" s="20" t="e">
        <f t="shared" si="0"/>
        <v>#N/A</v>
      </c>
      <c r="L206" s="46"/>
      <c r="M206" s="10" t="e">
        <f>VLOOKUP(A206,CADASTRE!F:O,6,0)</f>
        <v>#N/A</v>
      </c>
      <c r="N206" s="54"/>
      <c r="O206" s="39" t="e">
        <f>IF(OR(VLOOKUP(A206,CADASTRE!F:V,4,0)="",VLOOKUP(A206,CADASTRE!F:V,4,0)=0),VLOOKUP(A206,CADASTRE!F:V,16,0)+VLOOKUP(A206,CADASTRE!F:X,17,0),VLOOKUP(A206,CADASTRE!F:V,4,0))</f>
        <v>#N/A</v>
      </c>
      <c r="P206" s="15" t="e">
        <f t="shared" si="1"/>
        <v>#N/A</v>
      </c>
      <c r="Q206" s="46" t="s">
        <v>113</v>
      </c>
      <c r="R206" s="40" t="e">
        <f>VLOOKUP(A206,CADASTRE!F:AC,3,0)</f>
        <v>#N/A</v>
      </c>
      <c r="S206" s="41" t="str">
        <f>IFERROR(IF(VLOOKUP(A206,CADASTRE!F:R,13,0)="",VLOOKUP(B206,CADASTRE!F:R,13,0),VLOOKUP(A206,CADASTRE!F:R,13,0)),"")</f>
        <v/>
      </c>
      <c r="T206" s="53">
        <v>39083</v>
      </c>
      <c r="U206" s="49">
        <v>41640</v>
      </c>
      <c r="V206" s="46" t="s">
        <v>128</v>
      </c>
      <c r="W206" s="46">
        <v>1</v>
      </c>
      <c r="X206" s="46" t="s">
        <v>116</v>
      </c>
      <c r="Y206" s="46" t="s">
        <v>188</v>
      </c>
      <c r="Z206" s="46" t="s">
        <v>189</v>
      </c>
      <c r="AA206" s="46">
        <v>1</v>
      </c>
      <c r="AB206" s="46" t="s">
        <v>190</v>
      </c>
      <c r="AC206" s="46">
        <v>75102</v>
      </c>
      <c r="AD206" s="44" t="e">
        <f>VLOOKUP(D206,CADASTRE!B:E,4,0)</f>
        <v>#N/A</v>
      </c>
      <c r="AE206" s="20" t="e">
        <f t="shared" si="2"/>
        <v>#N/A</v>
      </c>
      <c r="AF206" s="46" t="s">
        <v>44</v>
      </c>
      <c r="AG206" s="3" t="s">
        <v>120</v>
      </c>
      <c r="AH206" s="3"/>
      <c r="AI206" s="3"/>
    </row>
    <row r="207" spans="1:35" ht="15.75" customHeight="1" x14ac:dyDescent="0.2">
      <c r="A207" s="10"/>
      <c r="B207" s="35" t="s">
        <v>44</v>
      </c>
      <c r="C207" s="10"/>
      <c r="D207" s="46">
        <v>175960</v>
      </c>
      <c r="E207" s="46" t="s">
        <v>37</v>
      </c>
      <c r="F207" s="46" t="s">
        <v>191</v>
      </c>
      <c r="G207" s="10" t="e">
        <f>VLOOKUP(A207,CADASTRE!F:G,2,0)</f>
        <v>#N/A</v>
      </c>
      <c r="H207" s="20" t="e">
        <f t="shared" si="6"/>
        <v>#N/A</v>
      </c>
      <c r="I207" s="47">
        <v>5</v>
      </c>
      <c r="J207" s="10" t="e">
        <f>VLOOKUP(A207,CADASTRE!F:L,7,0)</f>
        <v>#N/A</v>
      </c>
      <c r="K207" s="20" t="e">
        <f t="shared" si="0"/>
        <v>#N/A</v>
      </c>
      <c r="L207" s="46"/>
      <c r="M207" s="10" t="e">
        <f>VLOOKUP(A207,CADASTRE!F:O,6,0)</f>
        <v>#N/A</v>
      </c>
      <c r="N207" s="54"/>
      <c r="O207" s="39" t="e">
        <f>IF(OR(VLOOKUP(A207,CADASTRE!F:V,4,0)="",VLOOKUP(A207,CADASTRE!F:V,4,0)=0),VLOOKUP(A207,CADASTRE!F:V,16,0)+VLOOKUP(A207,CADASTRE!F:X,17,0),VLOOKUP(A207,CADASTRE!F:V,4,0))</f>
        <v>#N/A</v>
      </c>
      <c r="P207" s="15" t="e">
        <f t="shared" si="1"/>
        <v>#N/A</v>
      </c>
      <c r="Q207" s="46" t="s">
        <v>113</v>
      </c>
      <c r="R207" s="40" t="e">
        <f>VLOOKUP(A207,CADASTRE!F:AC,3,0)</f>
        <v>#N/A</v>
      </c>
      <c r="S207" s="41" t="str">
        <f>IFERROR(IF(VLOOKUP(A207,CADASTRE!F:R,13,0)="",VLOOKUP(B207,CADASTRE!F:R,13,0),VLOOKUP(A207,CADASTRE!F:R,13,0)),"")</f>
        <v/>
      </c>
      <c r="T207" s="53">
        <v>39083</v>
      </c>
      <c r="U207" s="49">
        <v>41640</v>
      </c>
      <c r="V207" s="46" t="s">
        <v>128</v>
      </c>
      <c r="W207" s="46">
        <v>1</v>
      </c>
      <c r="X207" s="46" t="s">
        <v>116</v>
      </c>
      <c r="Y207" s="46" t="s">
        <v>188</v>
      </c>
      <c r="Z207" s="46" t="s">
        <v>189</v>
      </c>
      <c r="AA207" s="46">
        <v>1</v>
      </c>
      <c r="AB207" s="46" t="s">
        <v>190</v>
      </c>
      <c r="AC207" s="46">
        <v>75102</v>
      </c>
      <c r="AD207" s="44" t="e">
        <f>VLOOKUP(D207,CADASTRE!B:E,4,0)</f>
        <v>#N/A</v>
      </c>
      <c r="AE207" s="20" t="e">
        <f t="shared" si="2"/>
        <v>#N/A</v>
      </c>
      <c r="AF207" s="46" t="s">
        <v>44</v>
      </c>
      <c r="AG207" s="3" t="s">
        <v>120</v>
      </c>
      <c r="AH207" s="3"/>
      <c r="AI207" s="3"/>
    </row>
    <row r="208" spans="1:35" ht="15.75" customHeight="1" x14ac:dyDescent="0.2">
      <c r="A208" s="10"/>
      <c r="B208" s="35" t="s">
        <v>44</v>
      </c>
      <c r="C208" s="10"/>
      <c r="D208" s="46">
        <v>175961</v>
      </c>
      <c r="E208" s="46" t="s">
        <v>37</v>
      </c>
      <c r="F208" s="46" t="s">
        <v>191</v>
      </c>
      <c r="G208" s="10" t="e">
        <f>VLOOKUP(A208,CADASTRE!F:G,2,0)</f>
        <v>#N/A</v>
      </c>
      <c r="H208" s="20" t="e">
        <f t="shared" si="6"/>
        <v>#N/A</v>
      </c>
      <c r="I208" s="47">
        <v>5</v>
      </c>
      <c r="J208" s="10" t="e">
        <f>VLOOKUP(A208,CADASTRE!F:L,7,0)</f>
        <v>#N/A</v>
      </c>
      <c r="K208" s="20" t="e">
        <f t="shared" si="0"/>
        <v>#N/A</v>
      </c>
      <c r="L208" s="46"/>
      <c r="M208" s="10" t="e">
        <f>VLOOKUP(A208,CADASTRE!F:O,6,0)</f>
        <v>#N/A</v>
      </c>
      <c r="N208" s="54"/>
      <c r="O208" s="39" t="e">
        <f>IF(OR(VLOOKUP(A208,CADASTRE!F:V,4,0)="",VLOOKUP(A208,CADASTRE!F:V,4,0)=0),VLOOKUP(A208,CADASTRE!F:V,16,0)+VLOOKUP(A208,CADASTRE!F:X,17,0),VLOOKUP(A208,CADASTRE!F:V,4,0))</f>
        <v>#N/A</v>
      </c>
      <c r="P208" s="15" t="e">
        <f t="shared" si="1"/>
        <v>#N/A</v>
      </c>
      <c r="Q208" s="46" t="s">
        <v>113</v>
      </c>
      <c r="R208" s="40" t="e">
        <f>VLOOKUP(A208,CADASTRE!F:AC,3,0)</f>
        <v>#N/A</v>
      </c>
      <c r="S208" s="41" t="str">
        <f>IFERROR(IF(VLOOKUP(A208,CADASTRE!F:R,13,0)="",VLOOKUP(B208,CADASTRE!F:R,13,0),VLOOKUP(A208,CADASTRE!F:R,13,0)),"")</f>
        <v/>
      </c>
      <c r="T208" s="53">
        <v>39083</v>
      </c>
      <c r="U208" s="49">
        <v>41640</v>
      </c>
      <c r="V208" s="46" t="s">
        <v>128</v>
      </c>
      <c r="W208" s="46">
        <v>1</v>
      </c>
      <c r="X208" s="46" t="s">
        <v>116</v>
      </c>
      <c r="Y208" s="46" t="s">
        <v>188</v>
      </c>
      <c r="Z208" s="46" t="s">
        <v>189</v>
      </c>
      <c r="AA208" s="46">
        <v>1</v>
      </c>
      <c r="AB208" s="46" t="s">
        <v>190</v>
      </c>
      <c r="AC208" s="46">
        <v>75102</v>
      </c>
      <c r="AD208" s="44" t="e">
        <f>VLOOKUP(D208,CADASTRE!B:E,4,0)</f>
        <v>#N/A</v>
      </c>
      <c r="AE208" s="20" t="e">
        <f t="shared" si="2"/>
        <v>#N/A</v>
      </c>
      <c r="AF208" s="46" t="s">
        <v>44</v>
      </c>
      <c r="AG208" s="3" t="s">
        <v>120</v>
      </c>
      <c r="AH208" s="3"/>
      <c r="AI208" s="3"/>
    </row>
    <row r="209" spans="1:35" ht="15.75" customHeight="1" x14ac:dyDescent="0.2">
      <c r="A209" s="10"/>
      <c r="B209" s="35" t="s">
        <v>44</v>
      </c>
      <c r="C209" s="10"/>
      <c r="D209" s="46">
        <v>175962</v>
      </c>
      <c r="E209" s="46" t="s">
        <v>37</v>
      </c>
      <c r="F209" s="46" t="s">
        <v>191</v>
      </c>
      <c r="G209" s="10" t="e">
        <f>VLOOKUP(A209,CADASTRE!F:G,2,0)</f>
        <v>#N/A</v>
      </c>
      <c r="H209" s="20" t="e">
        <f t="shared" si="6"/>
        <v>#N/A</v>
      </c>
      <c r="I209" s="47">
        <v>6</v>
      </c>
      <c r="J209" s="10" t="e">
        <f>VLOOKUP(A209,CADASTRE!F:L,7,0)</f>
        <v>#N/A</v>
      </c>
      <c r="K209" s="20" t="e">
        <f t="shared" si="0"/>
        <v>#N/A</v>
      </c>
      <c r="L209" s="46"/>
      <c r="M209" s="10" t="e">
        <f>VLOOKUP(A209,CADASTRE!F:O,6,0)</f>
        <v>#N/A</v>
      </c>
      <c r="N209" s="54"/>
      <c r="O209" s="39" t="e">
        <f>IF(OR(VLOOKUP(A209,CADASTRE!F:V,4,0)="",VLOOKUP(A209,CADASTRE!F:V,4,0)=0),VLOOKUP(A209,CADASTRE!F:V,16,0)+VLOOKUP(A209,CADASTRE!F:X,17,0),VLOOKUP(A209,CADASTRE!F:V,4,0))</f>
        <v>#N/A</v>
      </c>
      <c r="P209" s="15" t="e">
        <f t="shared" si="1"/>
        <v>#N/A</v>
      </c>
      <c r="Q209" s="46" t="s">
        <v>113</v>
      </c>
      <c r="R209" s="40" t="e">
        <f>VLOOKUP(A209,CADASTRE!F:AC,3,0)</f>
        <v>#N/A</v>
      </c>
      <c r="S209" s="41" t="str">
        <f>IFERROR(IF(VLOOKUP(A209,CADASTRE!F:R,13,0)="",VLOOKUP(B209,CADASTRE!F:R,13,0),VLOOKUP(A209,CADASTRE!F:R,13,0)),"")</f>
        <v/>
      </c>
      <c r="T209" s="53">
        <v>39083</v>
      </c>
      <c r="U209" s="49">
        <v>41640</v>
      </c>
      <c r="V209" s="46" t="s">
        <v>128</v>
      </c>
      <c r="W209" s="46">
        <v>1</v>
      </c>
      <c r="X209" s="46" t="s">
        <v>116</v>
      </c>
      <c r="Y209" s="46" t="s">
        <v>188</v>
      </c>
      <c r="Z209" s="46" t="s">
        <v>189</v>
      </c>
      <c r="AA209" s="46">
        <v>1</v>
      </c>
      <c r="AB209" s="46" t="s">
        <v>190</v>
      </c>
      <c r="AC209" s="46">
        <v>75102</v>
      </c>
      <c r="AD209" s="44" t="e">
        <f>VLOOKUP(D209,CADASTRE!B:E,4,0)</f>
        <v>#N/A</v>
      </c>
      <c r="AE209" s="20" t="e">
        <f t="shared" si="2"/>
        <v>#N/A</v>
      </c>
      <c r="AF209" s="46" t="s">
        <v>44</v>
      </c>
      <c r="AG209" s="3" t="s">
        <v>120</v>
      </c>
      <c r="AH209" s="3"/>
      <c r="AI209" s="3"/>
    </row>
    <row r="210" spans="1:35" ht="15.75" customHeight="1" x14ac:dyDescent="0.2">
      <c r="A210" s="10"/>
      <c r="B210" s="35" t="s">
        <v>44</v>
      </c>
      <c r="C210" s="10"/>
      <c r="D210" s="46">
        <v>175963</v>
      </c>
      <c r="E210" s="46" t="s">
        <v>37</v>
      </c>
      <c r="F210" s="46" t="s">
        <v>191</v>
      </c>
      <c r="G210" s="10" t="e">
        <f>VLOOKUP(A210,CADASTRE!F:G,2,0)</f>
        <v>#N/A</v>
      </c>
      <c r="H210" s="20" t="e">
        <f t="shared" si="6"/>
        <v>#N/A</v>
      </c>
      <c r="I210" s="47">
        <v>6</v>
      </c>
      <c r="J210" s="10" t="e">
        <f>VLOOKUP(A210,CADASTRE!F:L,7,0)</f>
        <v>#N/A</v>
      </c>
      <c r="K210" s="20" t="e">
        <f t="shared" si="0"/>
        <v>#N/A</v>
      </c>
      <c r="L210" s="46"/>
      <c r="M210" s="10" t="e">
        <f>VLOOKUP(A210,CADASTRE!F:O,6,0)</f>
        <v>#N/A</v>
      </c>
      <c r="N210" s="54"/>
      <c r="O210" s="39" t="e">
        <f>IF(OR(VLOOKUP(A210,CADASTRE!F:V,4,0)="",VLOOKUP(A210,CADASTRE!F:V,4,0)=0),VLOOKUP(A210,CADASTRE!F:V,16,0)+VLOOKUP(A210,CADASTRE!F:X,17,0),VLOOKUP(A210,CADASTRE!F:V,4,0))</f>
        <v>#N/A</v>
      </c>
      <c r="P210" s="15" t="e">
        <f t="shared" si="1"/>
        <v>#N/A</v>
      </c>
      <c r="Q210" s="46" t="s">
        <v>113</v>
      </c>
      <c r="R210" s="40" t="e">
        <f>VLOOKUP(A210,CADASTRE!F:AC,3,0)</f>
        <v>#N/A</v>
      </c>
      <c r="S210" s="41" t="str">
        <f>IFERROR(IF(VLOOKUP(A210,CADASTRE!F:R,13,0)="",VLOOKUP(B210,CADASTRE!F:R,13,0),VLOOKUP(A210,CADASTRE!F:R,13,0)),"")</f>
        <v/>
      </c>
      <c r="T210" s="53">
        <v>39083</v>
      </c>
      <c r="U210" s="49">
        <v>41640</v>
      </c>
      <c r="V210" s="46" t="s">
        <v>128</v>
      </c>
      <c r="W210" s="46">
        <v>1</v>
      </c>
      <c r="X210" s="46" t="s">
        <v>116</v>
      </c>
      <c r="Y210" s="46" t="s">
        <v>188</v>
      </c>
      <c r="Z210" s="46" t="s">
        <v>189</v>
      </c>
      <c r="AA210" s="46">
        <v>1</v>
      </c>
      <c r="AB210" s="46" t="s">
        <v>190</v>
      </c>
      <c r="AC210" s="46">
        <v>75102</v>
      </c>
      <c r="AD210" s="44" t="e">
        <f>VLOOKUP(D210,CADASTRE!B:E,4,0)</f>
        <v>#N/A</v>
      </c>
      <c r="AE210" s="20" t="e">
        <f t="shared" si="2"/>
        <v>#N/A</v>
      </c>
      <c r="AF210" s="46" t="s">
        <v>44</v>
      </c>
      <c r="AG210" s="3" t="s">
        <v>120</v>
      </c>
      <c r="AH210" s="3"/>
      <c r="AI210" s="3"/>
    </row>
    <row r="211" spans="1:35" ht="15.75" customHeight="1" x14ac:dyDescent="0.2">
      <c r="A211" s="10"/>
      <c r="B211" s="35" t="s">
        <v>44</v>
      </c>
      <c r="C211" s="10"/>
      <c r="D211" s="46">
        <v>175964</v>
      </c>
      <c r="E211" s="46" t="s">
        <v>37</v>
      </c>
      <c r="F211" s="46" t="s">
        <v>191</v>
      </c>
      <c r="G211" s="10" t="e">
        <f>VLOOKUP(A211,CADASTRE!F:G,2,0)</f>
        <v>#N/A</v>
      </c>
      <c r="H211" s="20" t="e">
        <f t="shared" si="6"/>
        <v>#N/A</v>
      </c>
      <c r="I211" s="47">
        <v>6</v>
      </c>
      <c r="J211" s="10" t="e">
        <f>VLOOKUP(A211,CADASTRE!F:L,7,0)</f>
        <v>#N/A</v>
      </c>
      <c r="K211" s="20" t="e">
        <f t="shared" si="0"/>
        <v>#N/A</v>
      </c>
      <c r="L211" s="46"/>
      <c r="M211" s="10" t="e">
        <f>VLOOKUP(A211,CADASTRE!F:O,6,0)</f>
        <v>#N/A</v>
      </c>
      <c r="N211" s="54"/>
      <c r="O211" s="39" t="e">
        <f>IF(OR(VLOOKUP(A211,CADASTRE!F:V,4,0)="",VLOOKUP(A211,CADASTRE!F:V,4,0)=0),VLOOKUP(A211,CADASTRE!F:V,16,0)+VLOOKUP(A211,CADASTRE!F:X,17,0),VLOOKUP(A211,CADASTRE!F:V,4,0))</f>
        <v>#N/A</v>
      </c>
      <c r="P211" s="15" t="e">
        <f t="shared" si="1"/>
        <v>#N/A</v>
      </c>
      <c r="Q211" s="46" t="s">
        <v>113</v>
      </c>
      <c r="R211" s="40" t="e">
        <f>VLOOKUP(A211,CADASTRE!F:AC,3,0)</f>
        <v>#N/A</v>
      </c>
      <c r="S211" s="41" t="str">
        <f>IFERROR(IF(VLOOKUP(A211,CADASTRE!F:R,13,0)="",VLOOKUP(B211,CADASTRE!F:R,13,0),VLOOKUP(A211,CADASTRE!F:R,13,0)),"")</f>
        <v/>
      </c>
      <c r="T211" s="53">
        <v>39083</v>
      </c>
      <c r="U211" s="49">
        <v>41640</v>
      </c>
      <c r="V211" s="46" t="s">
        <v>128</v>
      </c>
      <c r="W211" s="46">
        <v>1</v>
      </c>
      <c r="X211" s="46" t="s">
        <v>116</v>
      </c>
      <c r="Y211" s="46" t="s">
        <v>188</v>
      </c>
      <c r="Z211" s="46" t="s">
        <v>189</v>
      </c>
      <c r="AA211" s="46">
        <v>1</v>
      </c>
      <c r="AB211" s="46" t="s">
        <v>190</v>
      </c>
      <c r="AC211" s="46">
        <v>75102</v>
      </c>
      <c r="AD211" s="44" t="e">
        <f>VLOOKUP(D211,CADASTRE!B:E,4,0)</f>
        <v>#N/A</v>
      </c>
      <c r="AE211" s="20" t="e">
        <f t="shared" si="2"/>
        <v>#N/A</v>
      </c>
      <c r="AF211" s="46" t="s">
        <v>44</v>
      </c>
      <c r="AG211" s="3" t="s">
        <v>120</v>
      </c>
      <c r="AH211" s="3"/>
      <c r="AI211" s="3"/>
    </row>
    <row r="212" spans="1:35" ht="15.75" customHeight="1" x14ac:dyDescent="0.2">
      <c r="A212" s="10"/>
      <c r="B212" s="35" t="s">
        <v>44</v>
      </c>
      <c r="C212" s="10"/>
      <c r="D212" s="46">
        <v>175965</v>
      </c>
      <c r="E212" s="46" t="s">
        <v>37</v>
      </c>
      <c r="F212" s="46" t="s">
        <v>191</v>
      </c>
      <c r="G212" s="10" t="e">
        <f>VLOOKUP(A212,CADASTRE!F:G,2,0)</f>
        <v>#N/A</v>
      </c>
      <c r="H212" s="20" t="e">
        <f t="shared" si="6"/>
        <v>#N/A</v>
      </c>
      <c r="I212" s="47">
        <v>6</v>
      </c>
      <c r="J212" s="10" t="e">
        <f>VLOOKUP(A212,CADASTRE!F:L,7,0)</f>
        <v>#N/A</v>
      </c>
      <c r="K212" s="20" t="e">
        <f t="shared" si="0"/>
        <v>#N/A</v>
      </c>
      <c r="L212" s="46"/>
      <c r="M212" s="10" t="e">
        <f>VLOOKUP(A212,CADASTRE!F:O,6,0)</f>
        <v>#N/A</v>
      </c>
      <c r="N212" s="54"/>
      <c r="O212" s="39" t="e">
        <f>IF(OR(VLOOKUP(A212,CADASTRE!F:V,4,0)="",VLOOKUP(A212,CADASTRE!F:V,4,0)=0),VLOOKUP(A212,CADASTRE!F:V,16,0)+VLOOKUP(A212,CADASTRE!F:X,17,0),VLOOKUP(A212,CADASTRE!F:V,4,0))</f>
        <v>#N/A</v>
      </c>
      <c r="P212" s="15" t="e">
        <f t="shared" si="1"/>
        <v>#N/A</v>
      </c>
      <c r="Q212" s="46" t="s">
        <v>113</v>
      </c>
      <c r="R212" s="40" t="e">
        <f>VLOOKUP(A212,CADASTRE!F:AC,3,0)</f>
        <v>#N/A</v>
      </c>
      <c r="S212" s="41" t="str">
        <f>IFERROR(IF(VLOOKUP(A212,CADASTRE!F:R,13,0)="",VLOOKUP(B212,CADASTRE!F:R,13,0),VLOOKUP(A212,CADASTRE!F:R,13,0)),"")</f>
        <v/>
      </c>
      <c r="T212" s="53">
        <v>39083</v>
      </c>
      <c r="U212" s="49">
        <v>41640</v>
      </c>
      <c r="V212" s="46" t="s">
        <v>128</v>
      </c>
      <c r="W212" s="46">
        <v>1</v>
      </c>
      <c r="X212" s="46" t="s">
        <v>116</v>
      </c>
      <c r="Y212" s="46" t="s">
        <v>188</v>
      </c>
      <c r="Z212" s="46" t="s">
        <v>189</v>
      </c>
      <c r="AA212" s="46">
        <v>1</v>
      </c>
      <c r="AB212" s="46" t="s">
        <v>190</v>
      </c>
      <c r="AC212" s="46">
        <v>75102</v>
      </c>
      <c r="AD212" s="44" t="e">
        <f>VLOOKUP(D212,CADASTRE!B:E,4,0)</f>
        <v>#N/A</v>
      </c>
      <c r="AE212" s="20" t="e">
        <f t="shared" si="2"/>
        <v>#N/A</v>
      </c>
      <c r="AF212" s="46" t="s">
        <v>44</v>
      </c>
      <c r="AG212" s="3" t="s">
        <v>120</v>
      </c>
      <c r="AH212" s="3"/>
      <c r="AI212" s="3"/>
    </row>
    <row r="213" spans="1:35" ht="15.75" customHeight="1" x14ac:dyDescent="0.2">
      <c r="A213" s="10"/>
      <c r="B213" s="35" t="s">
        <v>44</v>
      </c>
      <c r="C213" s="10"/>
      <c r="D213" s="46">
        <v>175966</v>
      </c>
      <c r="E213" s="46" t="s">
        <v>37</v>
      </c>
      <c r="F213" s="46" t="s">
        <v>191</v>
      </c>
      <c r="G213" s="10" t="e">
        <f>VLOOKUP(A213,CADASTRE!F:G,2,0)</f>
        <v>#N/A</v>
      </c>
      <c r="H213" s="20" t="e">
        <f t="shared" si="6"/>
        <v>#N/A</v>
      </c>
      <c r="I213" s="47">
        <v>6</v>
      </c>
      <c r="J213" s="10" t="e">
        <f>VLOOKUP(A213,CADASTRE!F:L,7,0)</f>
        <v>#N/A</v>
      </c>
      <c r="K213" s="20" t="e">
        <f t="shared" si="0"/>
        <v>#N/A</v>
      </c>
      <c r="L213" s="46"/>
      <c r="M213" s="10" t="e">
        <f>VLOOKUP(A213,CADASTRE!F:O,6,0)</f>
        <v>#N/A</v>
      </c>
      <c r="N213" s="54"/>
      <c r="O213" s="39" t="e">
        <f>IF(OR(VLOOKUP(A213,CADASTRE!F:V,4,0)="",VLOOKUP(A213,CADASTRE!F:V,4,0)=0),VLOOKUP(A213,CADASTRE!F:V,16,0)+VLOOKUP(A213,CADASTRE!F:X,17,0),VLOOKUP(A213,CADASTRE!F:V,4,0))</f>
        <v>#N/A</v>
      </c>
      <c r="P213" s="15" t="e">
        <f t="shared" si="1"/>
        <v>#N/A</v>
      </c>
      <c r="Q213" s="46" t="s">
        <v>113</v>
      </c>
      <c r="R213" s="40" t="e">
        <f>VLOOKUP(A213,CADASTRE!F:AC,3,0)</f>
        <v>#N/A</v>
      </c>
      <c r="S213" s="41" t="str">
        <f>IFERROR(IF(VLOOKUP(A213,CADASTRE!F:R,13,0)="",VLOOKUP(B213,CADASTRE!F:R,13,0),VLOOKUP(A213,CADASTRE!F:R,13,0)),"")</f>
        <v/>
      </c>
      <c r="T213" s="53">
        <v>39083</v>
      </c>
      <c r="U213" s="49">
        <v>41640</v>
      </c>
      <c r="V213" s="46" t="s">
        <v>128</v>
      </c>
      <c r="W213" s="46">
        <v>1</v>
      </c>
      <c r="X213" s="46" t="s">
        <v>116</v>
      </c>
      <c r="Y213" s="46" t="s">
        <v>188</v>
      </c>
      <c r="Z213" s="46" t="s">
        <v>189</v>
      </c>
      <c r="AA213" s="46">
        <v>1</v>
      </c>
      <c r="AB213" s="46" t="s">
        <v>190</v>
      </c>
      <c r="AC213" s="46">
        <v>75102</v>
      </c>
      <c r="AD213" s="44" t="e">
        <f>VLOOKUP(D213,CADASTRE!B:E,4,0)</f>
        <v>#N/A</v>
      </c>
      <c r="AE213" s="20" t="e">
        <f t="shared" si="2"/>
        <v>#N/A</v>
      </c>
      <c r="AF213" s="46" t="s">
        <v>44</v>
      </c>
      <c r="AG213" s="3" t="s">
        <v>120</v>
      </c>
      <c r="AH213" s="3"/>
      <c r="AI213" s="3"/>
    </row>
    <row r="214" spans="1:35" ht="15.75" customHeight="1" x14ac:dyDescent="0.2">
      <c r="A214" s="10"/>
      <c r="B214" s="35" t="s">
        <v>44</v>
      </c>
      <c r="C214" s="10"/>
      <c r="D214" s="46">
        <v>175967</v>
      </c>
      <c r="E214" s="46" t="s">
        <v>37</v>
      </c>
      <c r="F214" s="46" t="s">
        <v>191</v>
      </c>
      <c r="G214" s="10" t="e">
        <f>VLOOKUP(A214,CADASTRE!F:G,2,0)</f>
        <v>#N/A</v>
      </c>
      <c r="H214" s="20" t="e">
        <f t="shared" si="6"/>
        <v>#N/A</v>
      </c>
      <c r="I214" s="47">
        <v>6</v>
      </c>
      <c r="J214" s="10" t="e">
        <f>VLOOKUP(A214,CADASTRE!F:L,7,0)</f>
        <v>#N/A</v>
      </c>
      <c r="K214" s="20" t="e">
        <f t="shared" si="0"/>
        <v>#N/A</v>
      </c>
      <c r="L214" s="46"/>
      <c r="M214" s="10" t="e">
        <f>VLOOKUP(A214,CADASTRE!F:O,6,0)</f>
        <v>#N/A</v>
      </c>
      <c r="N214" s="54"/>
      <c r="O214" s="39" t="e">
        <f>IF(OR(VLOOKUP(A214,CADASTRE!F:V,4,0)="",VLOOKUP(A214,CADASTRE!F:V,4,0)=0),VLOOKUP(A214,CADASTRE!F:V,16,0)+VLOOKUP(A214,CADASTRE!F:X,17,0),VLOOKUP(A214,CADASTRE!F:V,4,0))</f>
        <v>#N/A</v>
      </c>
      <c r="P214" s="15" t="e">
        <f t="shared" si="1"/>
        <v>#N/A</v>
      </c>
      <c r="Q214" s="46" t="s">
        <v>113</v>
      </c>
      <c r="R214" s="40" t="e">
        <f>VLOOKUP(A214,CADASTRE!F:AC,3,0)</f>
        <v>#N/A</v>
      </c>
      <c r="S214" s="41" t="str">
        <f>IFERROR(IF(VLOOKUP(A214,CADASTRE!F:R,13,0)="",VLOOKUP(B214,CADASTRE!F:R,13,0),VLOOKUP(A214,CADASTRE!F:R,13,0)),"")</f>
        <v/>
      </c>
      <c r="T214" s="53">
        <v>39083</v>
      </c>
      <c r="U214" s="49">
        <v>41640</v>
      </c>
      <c r="V214" s="46" t="s">
        <v>128</v>
      </c>
      <c r="W214" s="46">
        <v>1</v>
      </c>
      <c r="X214" s="46" t="s">
        <v>116</v>
      </c>
      <c r="Y214" s="46" t="s">
        <v>188</v>
      </c>
      <c r="Z214" s="46" t="s">
        <v>189</v>
      </c>
      <c r="AA214" s="46">
        <v>1</v>
      </c>
      <c r="AB214" s="46" t="s">
        <v>190</v>
      </c>
      <c r="AC214" s="46">
        <v>75102</v>
      </c>
      <c r="AD214" s="44" t="e">
        <f>VLOOKUP(D214,CADASTRE!B:E,4,0)</f>
        <v>#N/A</v>
      </c>
      <c r="AE214" s="20" t="e">
        <f t="shared" si="2"/>
        <v>#N/A</v>
      </c>
      <c r="AF214" s="46" t="s">
        <v>44</v>
      </c>
      <c r="AG214" s="3" t="s">
        <v>120</v>
      </c>
      <c r="AH214" s="3"/>
      <c r="AI214" s="3"/>
    </row>
    <row r="215" spans="1:35" ht="15.75" customHeight="1" x14ac:dyDescent="0.2">
      <c r="A215" s="10"/>
      <c r="B215" s="35" t="s">
        <v>44</v>
      </c>
      <c r="C215" s="10"/>
      <c r="D215" s="46">
        <v>175968</v>
      </c>
      <c r="E215" s="46" t="s">
        <v>37</v>
      </c>
      <c r="F215" s="46" t="s">
        <v>191</v>
      </c>
      <c r="G215" s="10" t="e">
        <f>VLOOKUP(A215,CADASTRE!F:G,2,0)</f>
        <v>#N/A</v>
      </c>
      <c r="H215" s="20" t="e">
        <f t="shared" si="6"/>
        <v>#N/A</v>
      </c>
      <c r="I215" s="47">
        <v>2</v>
      </c>
      <c r="J215" s="10" t="e">
        <f>VLOOKUP(A215,CADASTRE!F:L,7,0)</f>
        <v>#N/A</v>
      </c>
      <c r="K215" s="20" t="e">
        <f t="shared" si="0"/>
        <v>#N/A</v>
      </c>
      <c r="L215" s="46"/>
      <c r="M215" s="10" t="e">
        <f>VLOOKUP(A215,CADASTRE!F:O,6,0)</f>
        <v>#N/A</v>
      </c>
      <c r="N215" s="54"/>
      <c r="O215" s="39" t="e">
        <f>IF(OR(VLOOKUP(A215,CADASTRE!F:V,4,0)="",VLOOKUP(A215,CADASTRE!F:V,4,0)=0),VLOOKUP(A215,CADASTRE!F:V,16,0)+VLOOKUP(A215,CADASTRE!F:X,17,0),VLOOKUP(A215,CADASTRE!F:V,4,0))</f>
        <v>#N/A</v>
      </c>
      <c r="P215" s="15" t="e">
        <f t="shared" si="1"/>
        <v>#N/A</v>
      </c>
      <c r="Q215" s="46" t="s">
        <v>113</v>
      </c>
      <c r="R215" s="40" t="e">
        <f>VLOOKUP(A215,CADASTRE!F:AC,3,0)</f>
        <v>#N/A</v>
      </c>
      <c r="S215" s="41" t="str">
        <f>IFERROR(IF(VLOOKUP(A215,CADASTRE!F:R,13,0)="",VLOOKUP(B215,CADASTRE!F:R,13,0),VLOOKUP(A215,CADASTRE!F:R,13,0)),"")</f>
        <v/>
      </c>
      <c r="T215" s="53">
        <v>39083</v>
      </c>
      <c r="U215" s="49">
        <v>41640</v>
      </c>
      <c r="V215" s="46" t="s">
        <v>128</v>
      </c>
      <c r="W215" s="46">
        <v>1</v>
      </c>
      <c r="X215" s="46" t="s">
        <v>116</v>
      </c>
      <c r="Y215" s="46" t="s">
        <v>188</v>
      </c>
      <c r="Z215" s="46" t="s">
        <v>189</v>
      </c>
      <c r="AA215" s="46">
        <v>1</v>
      </c>
      <c r="AB215" s="46" t="s">
        <v>190</v>
      </c>
      <c r="AC215" s="46">
        <v>75102</v>
      </c>
      <c r="AD215" s="44" t="e">
        <f>VLOOKUP(D215,CADASTRE!B:E,4,0)</f>
        <v>#N/A</v>
      </c>
      <c r="AE215" s="20" t="e">
        <f t="shared" si="2"/>
        <v>#N/A</v>
      </c>
      <c r="AF215" s="46" t="s">
        <v>44</v>
      </c>
      <c r="AG215" s="3" t="s">
        <v>120</v>
      </c>
      <c r="AH215" s="3"/>
      <c r="AI215" s="3"/>
    </row>
    <row r="216" spans="1:35" ht="15.75" customHeight="1" x14ac:dyDescent="0.2">
      <c r="A216" s="10"/>
      <c r="B216" s="35" t="s">
        <v>44</v>
      </c>
      <c r="C216" s="10"/>
      <c r="D216" s="46">
        <v>175969</v>
      </c>
      <c r="E216" s="46" t="s">
        <v>37</v>
      </c>
      <c r="F216" s="46" t="s">
        <v>191</v>
      </c>
      <c r="G216" s="10" t="e">
        <f>VLOOKUP(A216,CADASTRE!F:G,2,0)</f>
        <v>#N/A</v>
      </c>
      <c r="H216" s="20" t="e">
        <f t="shared" si="6"/>
        <v>#N/A</v>
      </c>
      <c r="I216" s="47">
        <v>2</v>
      </c>
      <c r="J216" s="10" t="e">
        <f>VLOOKUP(A216,CADASTRE!F:L,7,0)</f>
        <v>#N/A</v>
      </c>
      <c r="K216" s="20" t="e">
        <f t="shared" si="0"/>
        <v>#N/A</v>
      </c>
      <c r="L216" s="46"/>
      <c r="M216" s="10" t="e">
        <f>VLOOKUP(A216,CADASTRE!F:O,6,0)</f>
        <v>#N/A</v>
      </c>
      <c r="N216" s="54"/>
      <c r="O216" s="39" t="e">
        <f>IF(OR(VLOOKUP(A216,CADASTRE!F:V,4,0)="",VLOOKUP(A216,CADASTRE!F:V,4,0)=0),VLOOKUP(A216,CADASTRE!F:V,16,0)+VLOOKUP(A216,CADASTRE!F:X,17,0),VLOOKUP(A216,CADASTRE!F:V,4,0))</f>
        <v>#N/A</v>
      </c>
      <c r="P216" s="15" t="e">
        <f t="shared" si="1"/>
        <v>#N/A</v>
      </c>
      <c r="Q216" s="46" t="s">
        <v>113</v>
      </c>
      <c r="R216" s="40" t="e">
        <f>VLOOKUP(A216,CADASTRE!F:AC,3,0)</f>
        <v>#N/A</v>
      </c>
      <c r="S216" s="41" t="str">
        <f>IFERROR(IF(VLOOKUP(A216,CADASTRE!F:R,13,0)="",VLOOKUP(B216,CADASTRE!F:R,13,0),VLOOKUP(A216,CADASTRE!F:R,13,0)),"")</f>
        <v/>
      </c>
      <c r="T216" s="53">
        <v>39083</v>
      </c>
      <c r="U216" s="49">
        <v>41640</v>
      </c>
      <c r="V216" s="46" t="s">
        <v>128</v>
      </c>
      <c r="W216" s="46">
        <v>1</v>
      </c>
      <c r="X216" s="46" t="s">
        <v>116</v>
      </c>
      <c r="Y216" s="46" t="s">
        <v>188</v>
      </c>
      <c r="Z216" s="46" t="s">
        <v>189</v>
      </c>
      <c r="AA216" s="46">
        <v>1</v>
      </c>
      <c r="AB216" s="46" t="s">
        <v>190</v>
      </c>
      <c r="AC216" s="46">
        <v>75102</v>
      </c>
      <c r="AD216" s="44" t="e">
        <f>VLOOKUP(D216,CADASTRE!B:E,4,0)</f>
        <v>#N/A</v>
      </c>
      <c r="AE216" s="20" t="e">
        <f t="shared" si="2"/>
        <v>#N/A</v>
      </c>
      <c r="AF216" s="46" t="s">
        <v>44</v>
      </c>
      <c r="AG216" s="3" t="s">
        <v>120</v>
      </c>
      <c r="AH216" s="3"/>
      <c r="AI216" s="3"/>
    </row>
    <row r="217" spans="1:35" ht="15.75" customHeight="1" x14ac:dyDescent="0.2">
      <c r="A217" s="10"/>
      <c r="B217" s="35" t="s">
        <v>44</v>
      </c>
      <c r="C217" s="10"/>
      <c r="D217" s="46">
        <v>175970</v>
      </c>
      <c r="E217" s="46" t="s">
        <v>37</v>
      </c>
      <c r="F217" s="46" t="s">
        <v>191</v>
      </c>
      <c r="G217" s="10" t="e">
        <f>VLOOKUP(A217,CADASTRE!F:G,2,0)</f>
        <v>#N/A</v>
      </c>
      <c r="H217" s="20" t="e">
        <f t="shared" si="6"/>
        <v>#N/A</v>
      </c>
      <c r="I217" s="47">
        <v>2</v>
      </c>
      <c r="J217" s="10" t="e">
        <f>VLOOKUP(A217,CADASTRE!F:L,7,0)</f>
        <v>#N/A</v>
      </c>
      <c r="K217" s="20" t="e">
        <f t="shared" si="0"/>
        <v>#N/A</v>
      </c>
      <c r="L217" s="46"/>
      <c r="M217" s="10" t="e">
        <f>VLOOKUP(A217,CADASTRE!F:O,6,0)</f>
        <v>#N/A</v>
      </c>
      <c r="N217" s="54"/>
      <c r="O217" s="39" t="e">
        <f>IF(OR(VLOOKUP(A217,CADASTRE!F:V,4,0)="",VLOOKUP(A217,CADASTRE!F:V,4,0)=0),VLOOKUP(A217,CADASTRE!F:V,16,0)+VLOOKUP(A217,CADASTRE!F:X,17,0),VLOOKUP(A217,CADASTRE!F:V,4,0))</f>
        <v>#N/A</v>
      </c>
      <c r="P217" s="15" t="e">
        <f t="shared" si="1"/>
        <v>#N/A</v>
      </c>
      <c r="Q217" s="46" t="s">
        <v>113</v>
      </c>
      <c r="R217" s="40" t="e">
        <f>VLOOKUP(A217,CADASTRE!F:AC,3,0)</f>
        <v>#N/A</v>
      </c>
      <c r="S217" s="41" t="str">
        <f>IFERROR(IF(VLOOKUP(A217,CADASTRE!F:R,13,0)="",VLOOKUP(B217,CADASTRE!F:R,13,0),VLOOKUP(A217,CADASTRE!F:R,13,0)),"")</f>
        <v/>
      </c>
      <c r="T217" s="53">
        <v>39083</v>
      </c>
      <c r="U217" s="49">
        <v>41640</v>
      </c>
      <c r="V217" s="46" t="s">
        <v>128</v>
      </c>
      <c r="W217" s="46">
        <v>1</v>
      </c>
      <c r="X217" s="46" t="s">
        <v>116</v>
      </c>
      <c r="Y217" s="46" t="s">
        <v>188</v>
      </c>
      <c r="Z217" s="46" t="s">
        <v>189</v>
      </c>
      <c r="AA217" s="46">
        <v>1</v>
      </c>
      <c r="AB217" s="46" t="s">
        <v>190</v>
      </c>
      <c r="AC217" s="46">
        <v>75102</v>
      </c>
      <c r="AD217" s="44" t="e">
        <f>VLOOKUP(D217,CADASTRE!B:E,4,0)</f>
        <v>#N/A</v>
      </c>
      <c r="AE217" s="20" t="e">
        <f t="shared" si="2"/>
        <v>#N/A</v>
      </c>
      <c r="AF217" s="46" t="s">
        <v>44</v>
      </c>
      <c r="AG217" s="3" t="s">
        <v>120</v>
      </c>
      <c r="AH217" s="3"/>
      <c r="AI217" s="3"/>
    </row>
    <row r="218" spans="1:35" ht="15.75" customHeight="1" x14ac:dyDescent="0.2">
      <c r="A218" s="10"/>
      <c r="B218" s="35" t="s">
        <v>44</v>
      </c>
      <c r="C218" s="10"/>
      <c r="D218" s="46">
        <v>175971</v>
      </c>
      <c r="E218" s="46" t="s">
        <v>37</v>
      </c>
      <c r="F218" s="46" t="s">
        <v>191</v>
      </c>
      <c r="G218" s="10" t="e">
        <f>VLOOKUP(A218,CADASTRE!F:G,2,0)</f>
        <v>#N/A</v>
      </c>
      <c r="H218" s="20" t="e">
        <f t="shared" si="6"/>
        <v>#N/A</v>
      </c>
      <c r="I218" s="47">
        <v>2</v>
      </c>
      <c r="J218" s="10" t="e">
        <f>VLOOKUP(A218,CADASTRE!F:L,7,0)</f>
        <v>#N/A</v>
      </c>
      <c r="K218" s="20" t="e">
        <f t="shared" si="0"/>
        <v>#N/A</v>
      </c>
      <c r="L218" s="46"/>
      <c r="M218" s="10" t="e">
        <f>VLOOKUP(A218,CADASTRE!F:O,6,0)</f>
        <v>#N/A</v>
      </c>
      <c r="N218" s="54"/>
      <c r="O218" s="39" t="e">
        <f>IF(OR(VLOOKUP(A218,CADASTRE!F:V,4,0)="",VLOOKUP(A218,CADASTRE!F:V,4,0)=0),VLOOKUP(A218,CADASTRE!F:V,16,0)+VLOOKUP(A218,CADASTRE!F:X,17,0),VLOOKUP(A218,CADASTRE!F:V,4,0))</f>
        <v>#N/A</v>
      </c>
      <c r="P218" s="15" t="e">
        <f t="shared" si="1"/>
        <v>#N/A</v>
      </c>
      <c r="Q218" s="46" t="s">
        <v>113</v>
      </c>
      <c r="R218" s="40" t="e">
        <f>VLOOKUP(A218,CADASTRE!F:AC,3,0)</f>
        <v>#N/A</v>
      </c>
      <c r="S218" s="41" t="str">
        <f>IFERROR(IF(VLOOKUP(A218,CADASTRE!F:R,13,0)="",VLOOKUP(B218,CADASTRE!F:R,13,0),VLOOKUP(A218,CADASTRE!F:R,13,0)),"")</f>
        <v/>
      </c>
      <c r="T218" s="53">
        <v>39083</v>
      </c>
      <c r="U218" s="49">
        <v>41640</v>
      </c>
      <c r="V218" s="46" t="s">
        <v>128</v>
      </c>
      <c r="W218" s="46">
        <v>1</v>
      </c>
      <c r="X218" s="46" t="s">
        <v>116</v>
      </c>
      <c r="Y218" s="46" t="s">
        <v>188</v>
      </c>
      <c r="Z218" s="46" t="s">
        <v>189</v>
      </c>
      <c r="AA218" s="46">
        <v>1</v>
      </c>
      <c r="AB218" s="46" t="s">
        <v>190</v>
      </c>
      <c r="AC218" s="46">
        <v>75102</v>
      </c>
      <c r="AD218" s="44" t="e">
        <f>VLOOKUP(D218,CADASTRE!B:E,4,0)</f>
        <v>#N/A</v>
      </c>
      <c r="AE218" s="20" t="e">
        <f t="shared" si="2"/>
        <v>#N/A</v>
      </c>
      <c r="AF218" s="46" t="s">
        <v>44</v>
      </c>
      <c r="AG218" s="3" t="s">
        <v>120</v>
      </c>
      <c r="AH218" s="3"/>
      <c r="AI218" s="3"/>
    </row>
    <row r="219" spans="1:35" ht="15.75" customHeight="1" x14ac:dyDescent="0.2">
      <c r="A219" s="10"/>
      <c r="B219" s="35" t="s">
        <v>44</v>
      </c>
      <c r="C219" s="10"/>
      <c r="D219" s="46">
        <v>175972</v>
      </c>
      <c r="E219" s="46" t="s">
        <v>37</v>
      </c>
      <c r="F219" s="46" t="s">
        <v>191</v>
      </c>
      <c r="G219" s="10" t="e">
        <f>VLOOKUP(A219,CADASTRE!F:G,2,0)</f>
        <v>#N/A</v>
      </c>
      <c r="H219" s="20" t="e">
        <f t="shared" si="6"/>
        <v>#N/A</v>
      </c>
      <c r="I219" s="47">
        <v>3</v>
      </c>
      <c r="J219" s="10" t="e">
        <f>VLOOKUP(A219,CADASTRE!F:L,7,0)</f>
        <v>#N/A</v>
      </c>
      <c r="K219" s="20" t="e">
        <f t="shared" si="0"/>
        <v>#N/A</v>
      </c>
      <c r="L219" s="46"/>
      <c r="M219" s="10" t="e">
        <f>VLOOKUP(A219,CADASTRE!F:O,6,0)</f>
        <v>#N/A</v>
      </c>
      <c r="N219" s="54"/>
      <c r="O219" s="39" t="e">
        <f>IF(OR(VLOOKUP(A219,CADASTRE!F:V,4,0)="",VLOOKUP(A219,CADASTRE!F:V,4,0)=0),VLOOKUP(A219,CADASTRE!F:V,16,0)+VLOOKUP(A219,CADASTRE!F:X,17,0),VLOOKUP(A219,CADASTRE!F:V,4,0))</f>
        <v>#N/A</v>
      </c>
      <c r="P219" s="15" t="e">
        <f t="shared" si="1"/>
        <v>#N/A</v>
      </c>
      <c r="Q219" s="46" t="s">
        <v>113</v>
      </c>
      <c r="R219" s="40" t="e">
        <f>VLOOKUP(A219,CADASTRE!F:AC,3,0)</f>
        <v>#N/A</v>
      </c>
      <c r="S219" s="41" t="str">
        <f>IFERROR(IF(VLOOKUP(A219,CADASTRE!F:R,13,0)="",VLOOKUP(B219,CADASTRE!F:R,13,0),VLOOKUP(A219,CADASTRE!F:R,13,0)),"")</f>
        <v/>
      </c>
      <c r="T219" s="53">
        <v>39083</v>
      </c>
      <c r="U219" s="49">
        <v>41640</v>
      </c>
      <c r="V219" s="46" t="s">
        <v>128</v>
      </c>
      <c r="W219" s="46">
        <v>1</v>
      </c>
      <c r="X219" s="46" t="s">
        <v>116</v>
      </c>
      <c r="Y219" s="46" t="s">
        <v>188</v>
      </c>
      <c r="Z219" s="46" t="s">
        <v>189</v>
      </c>
      <c r="AA219" s="46">
        <v>1</v>
      </c>
      <c r="AB219" s="46" t="s">
        <v>190</v>
      </c>
      <c r="AC219" s="46">
        <v>75102</v>
      </c>
      <c r="AD219" s="44" t="e">
        <f>VLOOKUP(D219,CADASTRE!B:E,4,0)</f>
        <v>#N/A</v>
      </c>
      <c r="AE219" s="20" t="e">
        <f t="shared" si="2"/>
        <v>#N/A</v>
      </c>
      <c r="AF219" s="46" t="s">
        <v>44</v>
      </c>
      <c r="AG219" s="3" t="s">
        <v>120</v>
      </c>
      <c r="AH219" s="3"/>
      <c r="AI219" s="3"/>
    </row>
    <row r="220" spans="1:35" ht="15.75" customHeight="1" x14ac:dyDescent="0.2">
      <c r="A220" s="10"/>
      <c r="B220" s="35" t="s">
        <v>44</v>
      </c>
      <c r="C220" s="10"/>
      <c r="D220" s="46">
        <v>175973</v>
      </c>
      <c r="E220" s="46" t="s">
        <v>37</v>
      </c>
      <c r="F220" s="46" t="s">
        <v>191</v>
      </c>
      <c r="G220" s="10" t="e">
        <f>VLOOKUP(A220,CADASTRE!F:G,2,0)</f>
        <v>#N/A</v>
      </c>
      <c r="H220" s="20" t="e">
        <f t="shared" si="6"/>
        <v>#N/A</v>
      </c>
      <c r="I220" s="47">
        <v>3</v>
      </c>
      <c r="J220" s="10" t="e">
        <f>VLOOKUP(A220,CADASTRE!F:L,7,0)</f>
        <v>#N/A</v>
      </c>
      <c r="K220" s="20" t="e">
        <f t="shared" si="0"/>
        <v>#N/A</v>
      </c>
      <c r="L220" s="46"/>
      <c r="M220" s="10" t="e">
        <f>VLOOKUP(A220,CADASTRE!F:O,6,0)</f>
        <v>#N/A</v>
      </c>
      <c r="N220" s="54"/>
      <c r="O220" s="39" t="e">
        <f>IF(OR(VLOOKUP(A220,CADASTRE!F:V,4,0)="",VLOOKUP(A220,CADASTRE!F:V,4,0)=0),VLOOKUP(A220,CADASTRE!F:V,16,0)+VLOOKUP(A220,CADASTRE!F:X,17,0),VLOOKUP(A220,CADASTRE!F:V,4,0))</f>
        <v>#N/A</v>
      </c>
      <c r="P220" s="15" t="e">
        <f t="shared" si="1"/>
        <v>#N/A</v>
      </c>
      <c r="Q220" s="46" t="s">
        <v>113</v>
      </c>
      <c r="R220" s="40" t="e">
        <f>VLOOKUP(A220,CADASTRE!F:AC,3,0)</f>
        <v>#N/A</v>
      </c>
      <c r="S220" s="41" t="str">
        <f>IFERROR(IF(VLOOKUP(A220,CADASTRE!F:R,13,0)="",VLOOKUP(B220,CADASTRE!F:R,13,0),VLOOKUP(A220,CADASTRE!F:R,13,0)),"")</f>
        <v/>
      </c>
      <c r="T220" s="53">
        <v>39083</v>
      </c>
      <c r="U220" s="49">
        <v>41640</v>
      </c>
      <c r="V220" s="46" t="s">
        <v>128</v>
      </c>
      <c r="W220" s="46">
        <v>1</v>
      </c>
      <c r="X220" s="46" t="s">
        <v>116</v>
      </c>
      <c r="Y220" s="46" t="s">
        <v>188</v>
      </c>
      <c r="Z220" s="46" t="s">
        <v>189</v>
      </c>
      <c r="AA220" s="46">
        <v>1</v>
      </c>
      <c r="AB220" s="46" t="s">
        <v>190</v>
      </c>
      <c r="AC220" s="46">
        <v>75102</v>
      </c>
      <c r="AD220" s="44" t="e">
        <f>VLOOKUP(D220,CADASTRE!B:E,4,0)</f>
        <v>#N/A</v>
      </c>
      <c r="AE220" s="20" t="e">
        <f t="shared" si="2"/>
        <v>#N/A</v>
      </c>
      <c r="AF220" s="46" t="s">
        <v>44</v>
      </c>
      <c r="AG220" s="3" t="s">
        <v>120</v>
      </c>
      <c r="AH220" s="3"/>
      <c r="AI220" s="3"/>
    </row>
    <row r="221" spans="1:35" ht="15.75" customHeight="1" x14ac:dyDescent="0.2">
      <c r="A221" s="10"/>
      <c r="B221" s="35" t="s">
        <v>44</v>
      </c>
      <c r="C221" s="10"/>
      <c r="D221" s="46">
        <v>175974</v>
      </c>
      <c r="E221" s="46" t="s">
        <v>37</v>
      </c>
      <c r="F221" s="46" t="s">
        <v>191</v>
      </c>
      <c r="G221" s="10" t="e">
        <f>VLOOKUP(A221,CADASTRE!F:G,2,0)</f>
        <v>#N/A</v>
      </c>
      <c r="H221" s="20" t="e">
        <f t="shared" si="6"/>
        <v>#N/A</v>
      </c>
      <c r="I221" s="47">
        <v>3</v>
      </c>
      <c r="J221" s="10" t="e">
        <f>VLOOKUP(A221,CADASTRE!F:L,7,0)</f>
        <v>#N/A</v>
      </c>
      <c r="K221" s="20" t="e">
        <f t="shared" si="0"/>
        <v>#N/A</v>
      </c>
      <c r="L221" s="46"/>
      <c r="M221" s="10" t="e">
        <f>VLOOKUP(A221,CADASTRE!F:O,6,0)</f>
        <v>#N/A</v>
      </c>
      <c r="N221" s="54"/>
      <c r="O221" s="39" t="e">
        <f>IF(OR(VLOOKUP(A221,CADASTRE!F:V,4,0)="",VLOOKUP(A221,CADASTRE!F:V,4,0)=0),VLOOKUP(A221,CADASTRE!F:V,16,0)+VLOOKUP(A221,CADASTRE!F:X,17,0),VLOOKUP(A221,CADASTRE!F:V,4,0))</f>
        <v>#N/A</v>
      </c>
      <c r="P221" s="15" t="e">
        <f t="shared" si="1"/>
        <v>#N/A</v>
      </c>
      <c r="Q221" s="46" t="s">
        <v>113</v>
      </c>
      <c r="R221" s="40" t="e">
        <f>VLOOKUP(A221,CADASTRE!F:AC,3,0)</f>
        <v>#N/A</v>
      </c>
      <c r="S221" s="41" t="str">
        <f>IFERROR(IF(VLOOKUP(A221,CADASTRE!F:R,13,0)="",VLOOKUP(B221,CADASTRE!F:R,13,0),VLOOKUP(A221,CADASTRE!F:R,13,0)),"")</f>
        <v/>
      </c>
      <c r="T221" s="53">
        <v>39083</v>
      </c>
      <c r="U221" s="49">
        <v>41640</v>
      </c>
      <c r="V221" s="46" t="s">
        <v>128</v>
      </c>
      <c r="W221" s="46">
        <v>1</v>
      </c>
      <c r="X221" s="46" t="s">
        <v>116</v>
      </c>
      <c r="Y221" s="46" t="s">
        <v>188</v>
      </c>
      <c r="Z221" s="46" t="s">
        <v>189</v>
      </c>
      <c r="AA221" s="46">
        <v>1</v>
      </c>
      <c r="AB221" s="46" t="s">
        <v>190</v>
      </c>
      <c r="AC221" s="46">
        <v>75102</v>
      </c>
      <c r="AD221" s="44" t="e">
        <f>VLOOKUP(D221,CADASTRE!B:E,4,0)</f>
        <v>#N/A</v>
      </c>
      <c r="AE221" s="20" t="e">
        <f t="shared" si="2"/>
        <v>#N/A</v>
      </c>
      <c r="AF221" s="46" t="s">
        <v>44</v>
      </c>
      <c r="AG221" s="3" t="s">
        <v>120</v>
      </c>
      <c r="AH221" s="3"/>
      <c r="AI221" s="3"/>
    </row>
    <row r="222" spans="1:35" ht="15.75" customHeight="1" x14ac:dyDescent="0.2">
      <c r="A222" s="10"/>
      <c r="B222" s="35" t="s">
        <v>44</v>
      </c>
      <c r="C222" s="10"/>
      <c r="D222" s="46">
        <v>175975</v>
      </c>
      <c r="E222" s="46" t="s">
        <v>37</v>
      </c>
      <c r="F222" s="46" t="s">
        <v>191</v>
      </c>
      <c r="G222" s="10" t="e">
        <f>VLOOKUP(A222,CADASTRE!F:G,2,0)</f>
        <v>#N/A</v>
      </c>
      <c r="H222" s="20" t="e">
        <f t="shared" si="6"/>
        <v>#N/A</v>
      </c>
      <c r="I222" s="47">
        <v>3</v>
      </c>
      <c r="J222" s="10" t="e">
        <f>VLOOKUP(A222,CADASTRE!F:L,7,0)</f>
        <v>#N/A</v>
      </c>
      <c r="K222" s="20" t="e">
        <f t="shared" si="0"/>
        <v>#N/A</v>
      </c>
      <c r="L222" s="46"/>
      <c r="M222" s="10" t="e">
        <f>VLOOKUP(A222,CADASTRE!F:O,6,0)</f>
        <v>#N/A</v>
      </c>
      <c r="N222" s="54"/>
      <c r="O222" s="39" t="e">
        <f>IF(OR(VLOOKUP(A222,CADASTRE!F:V,4,0)="",VLOOKUP(A222,CADASTRE!F:V,4,0)=0),VLOOKUP(A222,CADASTRE!F:V,16,0)+VLOOKUP(A222,CADASTRE!F:X,17,0),VLOOKUP(A222,CADASTRE!F:V,4,0))</f>
        <v>#N/A</v>
      </c>
      <c r="P222" s="15" t="e">
        <f t="shared" si="1"/>
        <v>#N/A</v>
      </c>
      <c r="Q222" s="46" t="s">
        <v>113</v>
      </c>
      <c r="R222" s="40" t="e">
        <f>VLOOKUP(A222,CADASTRE!F:AC,3,0)</f>
        <v>#N/A</v>
      </c>
      <c r="S222" s="41" t="str">
        <f>IFERROR(IF(VLOOKUP(A222,CADASTRE!F:R,13,0)="",VLOOKUP(B222,CADASTRE!F:R,13,0),VLOOKUP(A222,CADASTRE!F:R,13,0)),"")</f>
        <v/>
      </c>
      <c r="T222" s="53">
        <v>39083</v>
      </c>
      <c r="U222" s="49">
        <v>41640</v>
      </c>
      <c r="V222" s="46" t="s">
        <v>128</v>
      </c>
      <c r="W222" s="46">
        <v>1</v>
      </c>
      <c r="X222" s="46" t="s">
        <v>116</v>
      </c>
      <c r="Y222" s="46" t="s">
        <v>188</v>
      </c>
      <c r="Z222" s="46" t="s">
        <v>189</v>
      </c>
      <c r="AA222" s="46">
        <v>1</v>
      </c>
      <c r="AB222" s="46" t="s">
        <v>190</v>
      </c>
      <c r="AC222" s="46">
        <v>75102</v>
      </c>
      <c r="AD222" s="44" t="e">
        <f>VLOOKUP(D222,CADASTRE!B:E,4,0)</f>
        <v>#N/A</v>
      </c>
      <c r="AE222" s="20" t="e">
        <f t="shared" si="2"/>
        <v>#N/A</v>
      </c>
      <c r="AF222" s="46" t="s">
        <v>44</v>
      </c>
      <c r="AG222" s="3" t="s">
        <v>120</v>
      </c>
      <c r="AH222" s="3"/>
      <c r="AI222" s="3"/>
    </row>
    <row r="223" spans="1:35" ht="15.75" customHeight="1" x14ac:dyDescent="0.2">
      <c r="A223" s="10"/>
      <c r="B223" s="35" t="s">
        <v>44</v>
      </c>
      <c r="C223" s="10"/>
      <c r="D223" s="46">
        <v>175976</v>
      </c>
      <c r="E223" s="46" t="s">
        <v>37</v>
      </c>
      <c r="F223" s="46" t="s">
        <v>191</v>
      </c>
      <c r="G223" s="10" t="e">
        <f>VLOOKUP(A223,CADASTRE!F:G,2,0)</f>
        <v>#N/A</v>
      </c>
      <c r="H223" s="20" t="e">
        <f t="shared" si="6"/>
        <v>#N/A</v>
      </c>
      <c r="I223" s="47">
        <v>3</v>
      </c>
      <c r="J223" s="10" t="e">
        <f>VLOOKUP(A223,CADASTRE!F:L,7,0)</f>
        <v>#N/A</v>
      </c>
      <c r="K223" s="20" t="e">
        <f t="shared" si="0"/>
        <v>#N/A</v>
      </c>
      <c r="L223" s="46"/>
      <c r="M223" s="10" t="e">
        <f>VLOOKUP(A223,CADASTRE!F:O,6,0)</f>
        <v>#N/A</v>
      </c>
      <c r="N223" s="54"/>
      <c r="O223" s="39" t="e">
        <f>IF(OR(VLOOKUP(A223,CADASTRE!F:V,4,0)="",VLOOKUP(A223,CADASTRE!F:V,4,0)=0),VLOOKUP(A223,CADASTRE!F:V,16,0)+VLOOKUP(A223,CADASTRE!F:X,17,0),VLOOKUP(A223,CADASTRE!F:V,4,0))</f>
        <v>#N/A</v>
      </c>
      <c r="P223" s="15" t="e">
        <f t="shared" si="1"/>
        <v>#N/A</v>
      </c>
      <c r="Q223" s="46" t="s">
        <v>113</v>
      </c>
      <c r="R223" s="40" t="e">
        <f>VLOOKUP(A223,CADASTRE!F:AC,3,0)</f>
        <v>#N/A</v>
      </c>
      <c r="S223" s="41" t="str">
        <f>IFERROR(IF(VLOOKUP(A223,CADASTRE!F:R,13,0)="",VLOOKUP(B223,CADASTRE!F:R,13,0),VLOOKUP(A223,CADASTRE!F:R,13,0)),"")</f>
        <v/>
      </c>
      <c r="T223" s="53">
        <v>39083</v>
      </c>
      <c r="U223" s="49">
        <v>41640</v>
      </c>
      <c r="V223" s="46" t="s">
        <v>128</v>
      </c>
      <c r="W223" s="46">
        <v>1</v>
      </c>
      <c r="X223" s="46" t="s">
        <v>116</v>
      </c>
      <c r="Y223" s="46" t="s">
        <v>188</v>
      </c>
      <c r="Z223" s="46" t="s">
        <v>189</v>
      </c>
      <c r="AA223" s="46">
        <v>1</v>
      </c>
      <c r="AB223" s="46" t="s">
        <v>190</v>
      </c>
      <c r="AC223" s="46">
        <v>75102</v>
      </c>
      <c r="AD223" s="44" t="e">
        <f>VLOOKUP(D223,CADASTRE!B:E,4,0)</f>
        <v>#N/A</v>
      </c>
      <c r="AE223" s="20" t="e">
        <f t="shared" si="2"/>
        <v>#N/A</v>
      </c>
      <c r="AF223" s="46" t="s">
        <v>44</v>
      </c>
      <c r="AG223" s="3" t="s">
        <v>120</v>
      </c>
      <c r="AH223" s="3"/>
      <c r="AI223" s="3"/>
    </row>
    <row r="224" spans="1:35" ht="15.75" customHeight="1" x14ac:dyDescent="0.2">
      <c r="A224" s="10"/>
      <c r="B224" s="35" t="s">
        <v>44</v>
      </c>
      <c r="C224" s="10"/>
      <c r="D224" s="46">
        <v>175977</v>
      </c>
      <c r="E224" s="46" t="s">
        <v>37</v>
      </c>
      <c r="F224" s="46" t="s">
        <v>191</v>
      </c>
      <c r="G224" s="10" t="e">
        <f>VLOOKUP(A224,CADASTRE!F:G,2,0)</f>
        <v>#N/A</v>
      </c>
      <c r="H224" s="20" t="e">
        <f t="shared" si="6"/>
        <v>#N/A</v>
      </c>
      <c r="I224" s="47">
        <v>4</v>
      </c>
      <c r="J224" s="10" t="e">
        <f>VLOOKUP(A224,CADASTRE!F:L,7,0)</f>
        <v>#N/A</v>
      </c>
      <c r="K224" s="20" t="e">
        <f t="shared" si="0"/>
        <v>#N/A</v>
      </c>
      <c r="L224" s="46"/>
      <c r="M224" s="10" t="e">
        <f>VLOOKUP(A224,CADASTRE!F:O,6,0)</f>
        <v>#N/A</v>
      </c>
      <c r="N224" s="54"/>
      <c r="O224" s="39" t="e">
        <f>IF(OR(VLOOKUP(A224,CADASTRE!F:V,4,0)="",VLOOKUP(A224,CADASTRE!F:V,4,0)=0),VLOOKUP(A224,CADASTRE!F:V,16,0)+VLOOKUP(A224,CADASTRE!F:X,17,0),VLOOKUP(A224,CADASTRE!F:V,4,0))</f>
        <v>#N/A</v>
      </c>
      <c r="P224" s="15" t="e">
        <f t="shared" si="1"/>
        <v>#N/A</v>
      </c>
      <c r="Q224" s="46" t="s">
        <v>113</v>
      </c>
      <c r="R224" s="40" t="e">
        <f>VLOOKUP(A224,CADASTRE!F:AC,3,0)</f>
        <v>#N/A</v>
      </c>
      <c r="S224" s="41" t="str">
        <f>IFERROR(IF(VLOOKUP(A224,CADASTRE!F:R,13,0)="",VLOOKUP(B224,CADASTRE!F:R,13,0),VLOOKUP(A224,CADASTRE!F:R,13,0)),"")</f>
        <v/>
      </c>
      <c r="T224" s="53">
        <v>39083</v>
      </c>
      <c r="U224" s="49">
        <v>41640</v>
      </c>
      <c r="V224" s="46" t="s">
        <v>128</v>
      </c>
      <c r="W224" s="46">
        <v>1</v>
      </c>
      <c r="X224" s="46" t="s">
        <v>116</v>
      </c>
      <c r="Y224" s="46" t="s">
        <v>188</v>
      </c>
      <c r="Z224" s="46" t="s">
        <v>189</v>
      </c>
      <c r="AA224" s="46">
        <v>1</v>
      </c>
      <c r="AB224" s="46" t="s">
        <v>190</v>
      </c>
      <c r="AC224" s="46">
        <v>75102</v>
      </c>
      <c r="AD224" s="44" t="e">
        <f>VLOOKUP(D224,CADASTRE!B:E,4,0)</f>
        <v>#N/A</v>
      </c>
      <c r="AE224" s="20" t="e">
        <f t="shared" si="2"/>
        <v>#N/A</v>
      </c>
      <c r="AF224" s="46" t="s">
        <v>44</v>
      </c>
      <c r="AG224" s="3" t="s">
        <v>120</v>
      </c>
      <c r="AH224" s="3"/>
      <c r="AI224" s="3"/>
    </row>
    <row r="225" spans="1:35" ht="15.75" customHeight="1" x14ac:dyDescent="0.2">
      <c r="A225" s="10"/>
      <c r="B225" s="35" t="s">
        <v>44</v>
      </c>
      <c r="C225" s="10"/>
      <c r="D225" s="46">
        <v>175978</v>
      </c>
      <c r="E225" s="46" t="s">
        <v>37</v>
      </c>
      <c r="F225" s="46" t="s">
        <v>191</v>
      </c>
      <c r="G225" s="10" t="e">
        <f>VLOOKUP(A225,CADASTRE!F:G,2,0)</f>
        <v>#N/A</v>
      </c>
      <c r="H225" s="20" t="e">
        <f t="shared" si="6"/>
        <v>#N/A</v>
      </c>
      <c r="I225" s="47">
        <v>4</v>
      </c>
      <c r="J225" s="10" t="e">
        <f>VLOOKUP(A225,CADASTRE!F:L,7,0)</f>
        <v>#N/A</v>
      </c>
      <c r="K225" s="20" t="e">
        <f t="shared" si="0"/>
        <v>#N/A</v>
      </c>
      <c r="L225" s="46"/>
      <c r="M225" s="10" t="e">
        <f>VLOOKUP(A225,CADASTRE!F:O,6,0)</f>
        <v>#N/A</v>
      </c>
      <c r="N225" s="54"/>
      <c r="O225" s="39" t="e">
        <f>IF(OR(VLOOKUP(A225,CADASTRE!F:V,4,0)="",VLOOKUP(A225,CADASTRE!F:V,4,0)=0),VLOOKUP(A225,CADASTRE!F:V,16,0)+VLOOKUP(A225,CADASTRE!F:X,17,0),VLOOKUP(A225,CADASTRE!F:V,4,0))</f>
        <v>#N/A</v>
      </c>
      <c r="P225" s="15" t="e">
        <f t="shared" si="1"/>
        <v>#N/A</v>
      </c>
      <c r="Q225" s="46" t="s">
        <v>113</v>
      </c>
      <c r="R225" s="40" t="e">
        <f>VLOOKUP(A225,CADASTRE!F:AC,3,0)</f>
        <v>#N/A</v>
      </c>
      <c r="S225" s="41" t="str">
        <f>IFERROR(IF(VLOOKUP(A225,CADASTRE!F:R,13,0)="",VLOOKUP(B225,CADASTRE!F:R,13,0),VLOOKUP(A225,CADASTRE!F:R,13,0)),"")</f>
        <v/>
      </c>
      <c r="T225" s="53">
        <v>39083</v>
      </c>
      <c r="U225" s="49">
        <v>41640</v>
      </c>
      <c r="V225" s="46" t="s">
        <v>128</v>
      </c>
      <c r="W225" s="46">
        <v>1</v>
      </c>
      <c r="X225" s="46" t="s">
        <v>116</v>
      </c>
      <c r="Y225" s="46" t="s">
        <v>188</v>
      </c>
      <c r="Z225" s="46" t="s">
        <v>189</v>
      </c>
      <c r="AA225" s="46">
        <v>1</v>
      </c>
      <c r="AB225" s="46" t="s">
        <v>190</v>
      </c>
      <c r="AC225" s="46">
        <v>75102</v>
      </c>
      <c r="AD225" s="44" t="e">
        <f>VLOOKUP(D225,CADASTRE!B:E,4,0)</f>
        <v>#N/A</v>
      </c>
      <c r="AE225" s="20" t="e">
        <f t="shared" si="2"/>
        <v>#N/A</v>
      </c>
      <c r="AF225" s="46" t="s">
        <v>44</v>
      </c>
      <c r="AG225" s="3" t="s">
        <v>120</v>
      </c>
      <c r="AH225" s="3"/>
      <c r="AI225" s="3"/>
    </row>
    <row r="226" spans="1:35" ht="15.75" customHeight="1" x14ac:dyDescent="0.2">
      <c r="A226" s="10"/>
      <c r="B226" s="35" t="s">
        <v>44</v>
      </c>
      <c r="C226" s="10"/>
      <c r="D226" s="46">
        <v>175979</v>
      </c>
      <c r="E226" s="46" t="s">
        <v>37</v>
      </c>
      <c r="F226" s="46" t="s">
        <v>191</v>
      </c>
      <c r="G226" s="10" t="e">
        <f>VLOOKUP(A226,CADASTRE!F:G,2,0)</f>
        <v>#N/A</v>
      </c>
      <c r="H226" s="20" t="e">
        <f t="shared" si="6"/>
        <v>#N/A</v>
      </c>
      <c r="I226" s="47">
        <v>4</v>
      </c>
      <c r="J226" s="10" t="e">
        <f>VLOOKUP(A226,CADASTRE!F:L,7,0)</f>
        <v>#N/A</v>
      </c>
      <c r="K226" s="20" t="e">
        <f t="shared" si="0"/>
        <v>#N/A</v>
      </c>
      <c r="L226" s="46"/>
      <c r="M226" s="10" t="e">
        <f>VLOOKUP(A226,CADASTRE!F:O,6,0)</f>
        <v>#N/A</v>
      </c>
      <c r="N226" s="54"/>
      <c r="O226" s="39" t="e">
        <f>IF(OR(VLOOKUP(A226,CADASTRE!F:V,4,0)="",VLOOKUP(A226,CADASTRE!F:V,4,0)=0),VLOOKUP(A226,CADASTRE!F:V,16,0)+VLOOKUP(A226,CADASTRE!F:X,17,0),VLOOKUP(A226,CADASTRE!F:V,4,0))</f>
        <v>#N/A</v>
      </c>
      <c r="P226" s="15" t="e">
        <f t="shared" si="1"/>
        <v>#N/A</v>
      </c>
      <c r="Q226" s="46" t="s">
        <v>113</v>
      </c>
      <c r="R226" s="40" t="e">
        <f>VLOOKUP(A226,CADASTRE!F:AC,3,0)</f>
        <v>#N/A</v>
      </c>
      <c r="S226" s="41" t="str">
        <f>IFERROR(IF(VLOOKUP(A226,CADASTRE!F:R,13,0)="",VLOOKUP(B226,CADASTRE!F:R,13,0),VLOOKUP(A226,CADASTRE!F:R,13,0)),"")</f>
        <v/>
      </c>
      <c r="T226" s="53">
        <v>39083</v>
      </c>
      <c r="U226" s="49">
        <v>41640</v>
      </c>
      <c r="V226" s="46" t="s">
        <v>128</v>
      </c>
      <c r="W226" s="46">
        <v>1</v>
      </c>
      <c r="X226" s="46" t="s">
        <v>116</v>
      </c>
      <c r="Y226" s="46" t="s">
        <v>188</v>
      </c>
      <c r="Z226" s="46" t="s">
        <v>189</v>
      </c>
      <c r="AA226" s="46">
        <v>1</v>
      </c>
      <c r="AB226" s="46" t="s">
        <v>190</v>
      </c>
      <c r="AC226" s="46">
        <v>75102</v>
      </c>
      <c r="AD226" s="44" t="e">
        <f>VLOOKUP(D226,CADASTRE!B:E,4,0)</f>
        <v>#N/A</v>
      </c>
      <c r="AE226" s="20" t="e">
        <f t="shared" si="2"/>
        <v>#N/A</v>
      </c>
      <c r="AF226" s="46" t="s">
        <v>44</v>
      </c>
      <c r="AG226" s="3" t="s">
        <v>120</v>
      </c>
      <c r="AH226" s="3"/>
      <c r="AI226" s="3"/>
    </row>
    <row r="227" spans="1:35" ht="15.75" customHeight="1" x14ac:dyDescent="0.2">
      <c r="A227" s="10"/>
      <c r="B227" s="35" t="s">
        <v>44</v>
      </c>
      <c r="C227" s="10"/>
      <c r="D227" s="46">
        <v>176550</v>
      </c>
      <c r="E227" s="46" t="s">
        <v>37</v>
      </c>
      <c r="F227" s="46" t="s">
        <v>192</v>
      </c>
      <c r="G227" s="10" t="e">
        <f>VLOOKUP(A227,CADASTRE!F:G,2,0)</f>
        <v>#N/A</v>
      </c>
      <c r="H227" s="20" t="e">
        <f t="shared" si="6"/>
        <v>#N/A</v>
      </c>
      <c r="I227" s="47" t="s">
        <v>193</v>
      </c>
      <c r="J227" s="10" t="e">
        <f>VLOOKUP(A227,CADASTRE!F:L,7,0)</f>
        <v>#N/A</v>
      </c>
      <c r="K227" s="20" t="e">
        <f t="shared" si="0"/>
        <v>#N/A</v>
      </c>
      <c r="L227" s="46"/>
      <c r="M227" s="10" t="e">
        <f>VLOOKUP(A227,CADASTRE!F:O,6,0)</f>
        <v>#N/A</v>
      </c>
      <c r="N227" s="54"/>
      <c r="O227" s="39" t="e">
        <f>IF(OR(VLOOKUP(A227,CADASTRE!F:V,4,0)="",VLOOKUP(A227,CADASTRE!F:V,4,0)=0),VLOOKUP(A227,CADASTRE!F:V,16,0)+VLOOKUP(A227,CADASTRE!F:X,17,0),VLOOKUP(A227,CADASTRE!F:V,4,0))</f>
        <v>#N/A</v>
      </c>
      <c r="P227" s="15" t="e">
        <f t="shared" si="1"/>
        <v>#N/A</v>
      </c>
      <c r="Q227" s="46" t="s">
        <v>133</v>
      </c>
      <c r="R227" s="40" t="e">
        <f>VLOOKUP(A227,CADASTRE!F:AC,3,0)</f>
        <v>#N/A</v>
      </c>
      <c r="S227" s="41" t="str">
        <f>IFERROR(IF(VLOOKUP(A227,CADASTRE!F:R,13,0)="",VLOOKUP(B227,CADASTRE!F:R,13,0),VLOOKUP(A227,CADASTRE!F:R,13,0)),"")</f>
        <v/>
      </c>
      <c r="T227" s="53">
        <v>39089</v>
      </c>
      <c r="U227" s="49">
        <v>41640</v>
      </c>
      <c r="V227" s="46" t="s">
        <v>128</v>
      </c>
      <c r="W227" s="46">
        <v>1</v>
      </c>
      <c r="X227" s="46" t="s">
        <v>116</v>
      </c>
      <c r="Y227" s="46" t="s">
        <v>194</v>
      </c>
      <c r="Z227" s="46" t="s">
        <v>195</v>
      </c>
      <c r="AA227" s="46">
        <v>1</v>
      </c>
      <c r="AB227" s="46" t="s">
        <v>196</v>
      </c>
      <c r="AC227" s="46">
        <v>75102</v>
      </c>
      <c r="AD227" s="44" t="e">
        <f>VLOOKUP(D227,CADASTRE!B:E,4,0)</f>
        <v>#N/A</v>
      </c>
      <c r="AE227" s="20" t="e">
        <f t="shared" si="2"/>
        <v>#N/A</v>
      </c>
      <c r="AF227" s="46" t="s">
        <v>44</v>
      </c>
      <c r="AG227" s="3" t="s">
        <v>120</v>
      </c>
      <c r="AH227" s="3"/>
      <c r="AI227" s="3"/>
    </row>
    <row r="228" spans="1:35" ht="15.75" customHeight="1" x14ac:dyDescent="0.2">
      <c r="A228" s="55">
        <v>1020037217</v>
      </c>
      <c r="B228" s="35" t="s">
        <v>44</v>
      </c>
      <c r="C228" s="10"/>
      <c r="D228" s="36">
        <v>176551</v>
      </c>
      <c r="E228" s="36" t="s">
        <v>37</v>
      </c>
      <c r="F228" s="36" t="s">
        <v>192</v>
      </c>
      <c r="G228" s="10" t="str">
        <f>VLOOKUP(A228,CADASTRE!F:G,2,0)</f>
        <v>25 BD POISSONNIERE</v>
      </c>
      <c r="H228" s="20" t="b">
        <f t="shared" si="6"/>
        <v>1</v>
      </c>
      <c r="I228" s="37">
        <v>0</v>
      </c>
      <c r="J228" s="10">
        <f>VLOOKUP(A228,CADASTRE!F:L,7,0)</f>
        <v>0</v>
      </c>
      <c r="K228" s="20" t="b">
        <f t="shared" si="0"/>
        <v>1</v>
      </c>
      <c r="L228" s="36">
        <v>3002</v>
      </c>
      <c r="M228" s="10">
        <f>VLOOKUP(A228,CADASTRE!F:O,6,0)</f>
        <v>1001</v>
      </c>
      <c r="N228" s="38">
        <v>545.1</v>
      </c>
      <c r="O228" s="39">
        <f>IF(OR(VLOOKUP(A228,CADASTRE!F:V,4,0)="",VLOOKUP(A228,CADASTRE!F:V,4,0)=0),VLOOKUP(A228,CADASTRE!F:V,16,0)+VLOOKUP(A228,CADASTRE!F:X,17,0),VLOOKUP(A228,CADASTRE!F:V,4,0))</f>
        <v>545</v>
      </c>
      <c r="P228" s="15" t="str">
        <f t="shared" si="1"/>
        <v>VRAI</v>
      </c>
      <c r="Q228" s="36" t="s">
        <v>133</v>
      </c>
      <c r="R228" s="40" t="str">
        <f>VLOOKUP(A228,CADASTRE!F:AC,3,0)</f>
        <v>Local divers</v>
      </c>
      <c r="S228" s="41" t="str">
        <f>IFERROR(IF(VLOOKUP(A228,CADASTRE!F:R,13,0)="",VLOOKUP(B228,CADASTRE!F:R,13,0),VLOOKUP(A228,CADASTRE!F:R,13,0)),"")</f>
        <v/>
      </c>
      <c r="T228" s="36" t="s">
        <v>197</v>
      </c>
      <c r="V228" s="36" t="s">
        <v>115</v>
      </c>
      <c r="W228" s="43">
        <v>1</v>
      </c>
      <c r="X228" s="36" t="s">
        <v>116</v>
      </c>
      <c r="Y228" s="43" t="s">
        <v>194</v>
      </c>
      <c r="Z228" s="36" t="s">
        <v>195</v>
      </c>
      <c r="AA228" s="43">
        <v>1</v>
      </c>
      <c r="AB228" s="36" t="s">
        <v>196</v>
      </c>
      <c r="AC228" s="36">
        <v>75102</v>
      </c>
      <c r="AD228" s="44">
        <f>VLOOKUP(D228,CADASTRE!B:E,4,0)</f>
        <v>75102</v>
      </c>
      <c r="AE228" s="20" t="b">
        <f t="shared" si="2"/>
        <v>1</v>
      </c>
      <c r="AF228" s="36" t="s">
        <v>44</v>
      </c>
      <c r="AG228" s="3" t="s">
        <v>120</v>
      </c>
      <c r="AH228" s="3"/>
      <c r="AI228" s="3"/>
    </row>
    <row r="229" spans="1:35" ht="15.75" customHeight="1" x14ac:dyDescent="0.2">
      <c r="A229" s="10"/>
      <c r="B229" s="35" t="s">
        <v>44</v>
      </c>
      <c r="C229" s="10"/>
      <c r="D229" s="46">
        <v>176552</v>
      </c>
      <c r="E229" s="46" t="s">
        <v>37</v>
      </c>
      <c r="F229" s="46" t="s">
        <v>192</v>
      </c>
      <c r="G229" s="10" t="e">
        <f>VLOOKUP(A229,CADASTRE!F:G,2,0)</f>
        <v>#N/A</v>
      </c>
      <c r="H229" s="20" t="e">
        <f t="shared" si="6"/>
        <v>#N/A</v>
      </c>
      <c r="I229" s="47" t="s">
        <v>198</v>
      </c>
      <c r="J229" s="10" t="e">
        <f>VLOOKUP(A229,CADASTRE!F:L,7,0)</f>
        <v>#N/A</v>
      </c>
      <c r="K229" s="20" t="e">
        <f t="shared" si="0"/>
        <v>#N/A</v>
      </c>
      <c r="L229" s="46">
        <v>3003</v>
      </c>
      <c r="M229" s="10" t="e">
        <f>VLOOKUP(A229,CADASTRE!F:O,6,0)</f>
        <v>#N/A</v>
      </c>
      <c r="N229" s="48">
        <v>0</v>
      </c>
      <c r="O229" s="39" t="e">
        <f>IF(OR(VLOOKUP(A229,CADASTRE!F:V,4,0)="",VLOOKUP(A229,CADASTRE!F:V,4,0)=0),VLOOKUP(A229,CADASTRE!F:V,16,0)+VLOOKUP(A229,CADASTRE!F:X,17,0),VLOOKUP(A229,CADASTRE!F:V,4,0))</f>
        <v>#N/A</v>
      </c>
      <c r="P229" s="15" t="e">
        <f t="shared" si="1"/>
        <v>#N/A</v>
      </c>
      <c r="Q229" s="46" t="s">
        <v>133</v>
      </c>
      <c r="R229" s="40" t="e">
        <f>VLOOKUP(A229,CADASTRE!F:AC,3,0)</f>
        <v>#N/A</v>
      </c>
      <c r="S229" s="41" t="str">
        <f>IFERROR(IF(VLOOKUP(A229,CADASTRE!F:R,13,0)="",VLOOKUP(B229,CADASTRE!F:R,13,0),VLOOKUP(A229,CADASTRE!F:R,13,0)),"")</f>
        <v/>
      </c>
      <c r="T229" s="53">
        <v>39392</v>
      </c>
      <c r="U229" s="49">
        <v>41640</v>
      </c>
      <c r="V229" s="46" t="s">
        <v>128</v>
      </c>
      <c r="W229" s="46">
        <v>1</v>
      </c>
      <c r="X229" s="46" t="s">
        <v>116</v>
      </c>
      <c r="Y229" s="46" t="s">
        <v>194</v>
      </c>
      <c r="Z229" s="46" t="s">
        <v>195</v>
      </c>
      <c r="AA229" s="46">
        <v>1</v>
      </c>
      <c r="AB229" s="46" t="s">
        <v>196</v>
      </c>
      <c r="AC229" s="46">
        <v>75102</v>
      </c>
      <c r="AD229" s="44" t="e">
        <f>VLOOKUP(D229,CADASTRE!B:E,4,0)</f>
        <v>#N/A</v>
      </c>
      <c r="AE229" s="20" t="e">
        <f t="shared" si="2"/>
        <v>#N/A</v>
      </c>
      <c r="AF229" s="46" t="s">
        <v>44</v>
      </c>
      <c r="AG229" s="3" t="s">
        <v>120</v>
      </c>
      <c r="AH229" s="3"/>
      <c r="AI229" s="3"/>
    </row>
    <row r="230" spans="1:35" ht="15.75" customHeight="1" x14ac:dyDescent="0.2">
      <c r="A230" s="34">
        <v>1020856179</v>
      </c>
      <c r="B230" s="35" t="s">
        <v>44</v>
      </c>
      <c r="C230" s="10"/>
      <c r="D230" s="36">
        <v>176553</v>
      </c>
      <c r="E230" s="36" t="s">
        <v>37</v>
      </c>
      <c r="F230" s="36" t="s">
        <v>192</v>
      </c>
      <c r="G230" s="10" t="str">
        <f>VLOOKUP(A230,CADASTRE!F:G,2,0)</f>
        <v>25 BD POISSONNIERE</v>
      </c>
      <c r="H230" s="20" t="b">
        <f t="shared" si="6"/>
        <v>1</v>
      </c>
      <c r="I230" s="37">
        <v>1</v>
      </c>
      <c r="J230" s="10">
        <f>VLOOKUP(A230,CADASTRE!F:L,7,0)</f>
        <v>1</v>
      </c>
      <c r="K230" s="20" t="b">
        <f t="shared" si="0"/>
        <v>1</v>
      </c>
      <c r="L230" s="36">
        <v>1</v>
      </c>
      <c r="M230" s="10">
        <f>VLOOKUP(A230,CADASTRE!F:O,6,0)</f>
        <v>1001</v>
      </c>
      <c r="N230" s="38">
        <v>70.3</v>
      </c>
      <c r="O230" s="39">
        <f>IF(OR(VLOOKUP(A230,CADASTRE!F:V,4,0)="",VLOOKUP(A230,CADASTRE!F:V,4,0)=0),VLOOKUP(A230,CADASTRE!F:V,16,0)+VLOOKUP(A230,CADASTRE!F:X,17,0),VLOOKUP(A230,CADASTRE!F:V,4,0))</f>
        <v>56</v>
      </c>
      <c r="P230" s="15" t="str">
        <f t="shared" si="1"/>
        <v>FAUX</v>
      </c>
      <c r="Q230" s="36" t="s">
        <v>113</v>
      </c>
      <c r="R230" s="40" t="str">
        <f>VLOOKUP(A230,CADASTRE!F:AC,3,0)</f>
        <v>Appartement</v>
      </c>
      <c r="S230" s="41" t="str">
        <f>IFERROR(IF(VLOOKUP(A230,CADASTRE!F:R,13,0)="",VLOOKUP(B230,CADASTRE!F:R,13,0),VLOOKUP(A230,CADASTRE!F:R,13,0)),"")</f>
        <v/>
      </c>
      <c r="T230" s="52">
        <v>41741</v>
      </c>
      <c r="V230" s="36" t="s">
        <v>115</v>
      </c>
      <c r="W230" s="43">
        <v>1</v>
      </c>
      <c r="X230" s="36" t="s">
        <v>116</v>
      </c>
      <c r="Y230" s="43" t="s">
        <v>194</v>
      </c>
      <c r="Z230" s="36" t="s">
        <v>195</v>
      </c>
      <c r="AA230" s="43">
        <v>1</v>
      </c>
      <c r="AB230" s="36" t="s">
        <v>196</v>
      </c>
      <c r="AC230" s="36">
        <v>75102</v>
      </c>
      <c r="AD230" s="44">
        <f>VLOOKUP(D230,CADASTRE!B:E,4,0)</f>
        <v>75102</v>
      </c>
      <c r="AE230" s="20" t="b">
        <f t="shared" si="2"/>
        <v>1</v>
      </c>
      <c r="AF230" s="36">
        <v>1020856179</v>
      </c>
      <c r="AG230" s="3" t="s">
        <v>120</v>
      </c>
      <c r="AH230" s="3"/>
      <c r="AI230" s="3"/>
    </row>
    <row r="231" spans="1:35" ht="15.75" customHeight="1" x14ac:dyDescent="0.2">
      <c r="A231" s="34">
        <v>1020856180</v>
      </c>
      <c r="B231" s="35" t="s">
        <v>44</v>
      </c>
      <c r="C231" s="10"/>
      <c r="D231" s="36">
        <v>176554</v>
      </c>
      <c r="E231" s="36" t="s">
        <v>37</v>
      </c>
      <c r="F231" s="36" t="s">
        <v>192</v>
      </c>
      <c r="G231" s="10" t="str">
        <f>VLOOKUP(A231,CADASTRE!F:G,2,0)</f>
        <v>25 BD POISSONNIERE</v>
      </c>
      <c r="H231" s="20" t="b">
        <f t="shared" si="6"/>
        <v>1</v>
      </c>
      <c r="I231" s="37">
        <v>1</v>
      </c>
      <c r="J231" s="10">
        <f>VLOOKUP(A231,CADASTRE!F:L,7,0)</f>
        <v>1</v>
      </c>
      <c r="K231" s="20" t="b">
        <f t="shared" si="0"/>
        <v>1</v>
      </c>
      <c r="L231" s="36">
        <v>2</v>
      </c>
      <c r="M231" s="10">
        <f>VLOOKUP(A231,CADASTRE!F:O,6,0)</f>
        <v>2001</v>
      </c>
      <c r="N231" s="38">
        <v>71.900000000000006</v>
      </c>
      <c r="O231" s="39">
        <f>IF(OR(VLOOKUP(A231,CADASTRE!F:V,4,0)="",VLOOKUP(A231,CADASTRE!F:V,4,0)=0),VLOOKUP(A231,CADASTRE!F:V,16,0)+VLOOKUP(A231,CADASTRE!F:X,17,0),VLOOKUP(A231,CADASTRE!F:V,4,0))</f>
        <v>71</v>
      </c>
      <c r="P231" s="15" t="str">
        <f t="shared" si="1"/>
        <v>VRAI</v>
      </c>
      <c r="Q231" s="36" t="s">
        <v>113</v>
      </c>
      <c r="R231" s="40" t="str">
        <f>VLOOKUP(A231,CADASTRE!F:AC,3,0)</f>
        <v>Appartement</v>
      </c>
      <c r="S231" s="41" t="str">
        <f>IFERROR(IF(VLOOKUP(A231,CADASTRE!F:R,13,0)="",VLOOKUP(B231,CADASTRE!F:R,13,0),VLOOKUP(A231,CADASTRE!F:R,13,0)),"")</f>
        <v/>
      </c>
      <c r="T231" s="52">
        <v>41741</v>
      </c>
      <c r="V231" s="36" t="s">
        <v>115</v>
      </c>
      <c r="W231" s="43">
        <v>1</v>
      </c>
      <c r="X231" s="36" t="s">
        <v>116</v>
      </c>
      <c r="Y231" s="43" t="s">
        <v>194</v>
      </c>
      <c r="Z231" s="36" t="s">
        <v>195</v>
      </c>
      <c r="AA231" s="43">
        <v>1</v>
      </c>
      <c r="AB231" s="36" t="s">
        <v>196</v>
      </c>
      <c r="AC231" s="36">
        <v>75102</v>
      </c>
      <c r="AD231" s="44">
        <f>VLOOKUP(D231,CADASTRE!B:E,4,0)</f>
        <v>75102</v>
      </c>
      <c r="AE231" s="20" t="b">
        <f t="shared" si="2"/>
        <v>1</v>
      </c>
      <c r="AF231" s="36">
        <v>1020856180</v>
      </c>
      <c r="AG231" s="3" t="s">
        <v>120</v>
      </c>
      <c r="AH231" s="3"/>
      <c r="AI231" s="3"/>
    </row>
    <row r="232" spans="1:35" ht="15.75" customHeight="1" x14ac:dyDescent="0.2">
      <c r="A232" s="34">
        <v>1020856186</v>
      </c>
      <c r="B232" s="35" t="s">
        <v>44</v>
      </c>
      <c r="C232" s="10"/>
      <c r="D232" s="36">
        <v>176555</v>
      </c>
      <c r="E232" s="36" t="s">
        <v>37</v>
      </c>
      <c r="F232" s="36" t="s">
        <v>192</v>
      </c>
      <c r="G232" s="10" t="str">
        <f>VLOOKUP(A232,CADASTRE!F:G,2,0)</f>
        <v>25 BD POISSONNIERE</v>
      </c>
      <c r="H232" s="20" t="b">
        <f t="shared" si="6"/>
        <v>1</v>
      </c>
      <c r="I232" s="37">
        <v>2</v>
      </c>
      <c r="J232" s="10">
        <f>VLOOKUP(A232,CADASTRE!F:L,7,0)</f>
        <v>2</v>
      </c>
      <c r="K232" s="20" t="b">
        <f t="shared" si="0"/>
        <v>1</v>
      </c>
      <c r="L232" s="36">
        <v>3</v>
      </c>
      <c r="M232" s="10">
        <f>VLOOKUP(A232,CADASTRE!F:O,6,0)</f>
        <v>3</v>
      </c>
      <c r="N232" s="38">
        <v>81.2</v>
      </c>
      <c r="O232" s="39">
        <f>IF(OR(VLOOKUP(A232,CADASTRE!F:V,4,0)="",VLOOKUP(A232,CADASTRE!F:V,4,0)=0),VLOOKUP(A232,CADASTRE!F:V,16,0)+VLOOKUP(A232,CADASTRE!F:X,17,0),VLOOKUP(A232,CADASTRE!F:V,4,0))</f>
        <v>81</v>
      </c>
      <c r="P232" s="15" t="str">
        <f t="shared" si="1"/>
        <v>VRAI</v>
      </c>
      <c r="Q232" s="36" t="s">
        <v>113</v>
      </c>
      <c r="R232" s="40" t="str">
        <f>VLOOKUP(A232,CADASTRE!F:AC,3,0)</f>
        <v>Appartement</v>
      </c>
      <c r="S232" s="41" t="str">
        <f>IFERROR(IF(VLOOKUP(A232,CADASTRE!F:R,13,0)="",VLOOKUP(B232,CADASTRE!F:R,13,0),VLOOKUP(A232,CADASTRE!F:R,13,0)),"")</f>
        <v/>
      </c>
      <c r="T232" s="52">
        <v>41741</v>
      </c>
      <c r="V232" s="36" t="s">
        <v>115</v>
      </c>
      <c r="W232" s="43">
        <v>1</v>
      </c>
      <c r="X232" s="36" t="s">
        <v>116</v>
      </c>
      <c r="Y232" s="43" t="s">
        <v>194</v>
      </c>
      <c r="Z232" s="36" t="s">
        <v>195</v>
      </c>
      <c r="AA232" s="43">
        <v>1</v>
      </c>
      <c r="AB232" s="36" t="s">
        <v>196</v>
      </c>
      <c r="AC232" s="36">
        <v>75102</v>
      </c>
      <c r="AD232" s="44">
        <f>VLOOKUP(D232,CADASTRE!B:E,4,0)</f>
        <v>75102</v>
      </c>
      <c r="AE232" s="20" t="b">
        <f t="shared" si="2"/>
        <v>1</v>
      </c>
      <c r="AF232" s="36">
        <v>1020856186</v>
      </c>
      <c r="AG232" s="3" t="s">
        <v>120</v>
      </c>
      <c r="AH232" s="3"/>
      <c r="AI232" s="3"/>
    </row>
    <row r="233" spans="1:35" ht="15.75" customHeight="1" x14ac:dyDescent="0.2">
      <c r="A233" s="34">
        <v>1020856187</v>
      </c>
      <c r="B233" s="35" t="s">
        <v>44</v>
      </c>
      <c r="C233" s="10"/>
      <c r="D233" s="36">
        <v>176556</v>
      </c>
      <c r="E233" s="36" t="s">
        <v>37</v>
      </c>
      <c r="F233" s="36" t="s">
        <v>192</v>
      </c>
      <c r="G233" s="10" t="str">
        <f>VLOOKUP(A233,CADASTRE!F:G,2,0)</f>
        <v>25 BD POISSONNIERE</v>
      </c>
      <c r="H233" s="20" t="b">
        <f t="shared" si="6"/>
        <v>1</v>
      </c>
      <c r="I233" s="37">
        <v>3</v>
      </c>
      <c r="J233" s="10">
        <f>VLOOKUP(A233,CADASTRE!F:L,7,0)</f>
        <v>3</v>
      </c>
      <c r="K233" s="20" t="b">
        <f t="shared" si="0"/>
        <v>1</v>
      </c>
      <c r="L233" s="36">
        <v>4</v>
      </c>
      <c r="M233" s="10">
        <f>VLOOKUP(A233,CADASTRE!F:O,6,0)</f>
        <v>4</v>
      </c>
      <c r="N233" s="38">
        <v>25.2</v>
      </c>
      <c r="O233" s="39">
        <f>IF(OR(VLOOKUP(A233,CADASTRE!F:V,4,0)="",VLOOKUP(A233,CADASTRE!F:V,4,0)=0),VLOOKUP(A233,CADASTRE!F:V,16,0)+VLOOKUP(A233,CADASTRE!F:X,17,0),VLOOKUP(A233,CADASTRE!F:V,4,0))</f>
        <v>25</v>
      </c>
      <c r="P233" s="15" t="str">
        <f t="shared" si="1"/>
        <v>VRAI</v>
      </c>
      <c r="Q233" s="36" t="s">
        <v>113</v>
      </c>
      <c r="R233" s="40" t="str">
        <f>VLOOKUP(A233,CADASTRE!F:AC,3,0)</f>
        <v>Appartement</v>
      </c>
      <c r="S233" s="41" t="str">
        <f>IFERROR(IF(VLOOKUP(A233,CADASTRE!F:R,13,0)="",VLOOKUP(B233,CADASTRE!F:R,13,0),VLOOKUP(A233,CADASTRE!F:R,13,0)),"")</f>
        <v/>
      </c>
      <c r="T233" s="52">
        <v>41741</v>
      </c>
      <c r="V233" s="36" t="s">
        <v>115</v>
      </c>
      <c r="W233" s="43">
        <v>1</v>
      </c>
      <c r="X233" s="36" t="s">
        <v>116</v>
      </c>
      <c r="Y233" s="43" t="s">
        <v>194</v>
      </c>
      <c r="Z233" s="36" t="s">
        <v>195</v>
      </c>
      <c r="AA233" s="43">
        <v>1</v>
      </c>
      <c r="AB233" s="36" t="s">
        <v>196</v>
      </c>
      <c r="AC233" s="36">
        <v>75102</v>
      </c>
      <c r="AD233" s="44">
        <f>VLOOKUP(D233,CADASTRE!B:E,4,0)</f>
        <v>75102</v>
      </c>
      <c r="AE233" s="20" t="b">
        <f t="shared" si="2"/>
        <v>1</v>
      </c>
      <c r="AF233" s="36">
        <v>1020856187</v>
      </c>
      <c r="AG233" s="3" t="s">
        <v>120</v>
      </c>
      <c r="AH233" s="3"/>
      <c r="AI233" s="3"/>
    </row>
    <row r="234" spans="1:35" ht="15.75" customHeight="1" x14ac:dyDescent="0.2">
      <c r="A234" s="34">
        <v>1020856196</v>
      </c>
      <c r="B234" s="35" t="s">
        <v>44</v>
      </c>
      <c r="C234" s="10"/>
      <c r="D234" s="36">
        <v>176557</v>
      </c>
      <c r="E234" s="36" t="s">
        <v>37</v>
      </c>
      <c r="F234" s="36" t="s">
        <v>192</v>
      </c>
      <c r="G234" s="10" t="str">
        <f>VLOOKUP(A234,CADASTRE!F:G,2,0)</f>
        <v>25 BD POISSONNIERE</v>
      </c>
      <c r="H234" s="20" t="b">
        <f t="shared" si="6"/>
        <v>1</v>
      </c>
      <c r="I234" s="37">
        <v>4</v>
      </c>
      <c r="J234" s="10">
        <f>VLOOKUP(A234,CADASTRE!F:L,7,0)</f>
        <v>4</v>
      </c>
      <c r="K234" s="20" t="b">
        <f t="shared" si="0"/>
        <v>1</v>
      </c>
      <c r="L234" s="36">
        <v>5</v>
      </c>
      <c r="M234" s="10">
        <f>VLOOKUP(A234,CADASTRE!F:O,6,0)</f>
        <v>5</v>
      </c>
      <c r="N234" s="38">
        <v>67.099999999999994</v>
      </c>
      <c r="O234" s="39">
        <f>IF(OR(VLOOKUP(A234,CADASTRE!F:V,4,0)="",VLOOKUP(A234,CADASTRE!F:V,4,0)=0),VLOOKUP(A234,CADASTRE!F:V,16,0)+VLOOKUP(A234,CADASTRE!F:X,17,0),VLOOKUP(A234,CADASTRE!F:V,4,0))</f>
        <v>67</v>
      </c>
      <c r="P234" s="15" t="str">
        <f t="shared" si="1"/>
        <v>VRAI</v>
      </c>
      <c r="Q234" s="36" t="s">
        <v>113</v>
      </c>
      <c r="R234" s="40" t="str">
        <f>VLOOKUP(A234,CADASTRE!F:AC,3,0)</f>
        <v>Appartement</v>
      </c>
      <c r="S234" s="41" t="str">
        <f>IFERROR(IF(VLOOKUP(A234,CADASTRE!F:R,13,0)="",VLOOKUP(B234,CADASTRE!F:R,13,0),VLOOKUP(A234,CADASTRE!F:R,13,0)),"")</f>
        <v/>
      </c>
      <c r="T234" s="52">
        <v>41863</v>
      </c>
      <c r="V234" s="36" t="s">
        <v>115</v>
      </c>
      <c r="W234" s="43">
        <v>1</v>
      </c>
      <c r="X234" s="36" t="s">
        <v>116</v>
      </c>
      <c r="Y234" s="43" t="s">
        <v>194</v>
      </c>
      <c r="Z234" s="36" t="s">
        <v>195</v>
      </c>
      <c r="AA234" s="43">
        <v>1</v>
      </c>
      <c r="AB234" s="36" t="s">
        <v>196</v>
      </c>
      <c r="AC234" s="36">
        <v>75102</v>
      </c>
      <c r="AD234" s="44">
        <f>VLOOKUP(D234,CADASTRE!B:E,4,0)</f>
        <v>75102</v>
      </c>
      <c r="AE234" s="20" t="b">
        <f t="shared" si="2"/>
        <v>1</v>
      </c>
      <c r="AF234" s="36">
        <v>1020856196</v>
      </c>
      <c r="AG234" s="3" t="s">
        <v>120</v>
      </c>
      <c r="AH234" s="3"/>
      <c r="AI234" s="3"/>
    </row>
    <row r="235" spans="1:35" ht="15.75" customHeight="1" x14ac:dyDescent="0.2">
      <c r="A235" s="34">
        <v>1020856198</v>
      </c>
      <c r="B235" s="35" t="s">
        <v>44</v>
      </c>
      <c r="C235" s="10"/>
      <c r="D235" s="36">
        <v>176558</v>
      </c>
      <c r="E235" s="36" t="s">
        <v>37</v>
      </c>
      <c r="F235" s="36" t="s">
        <v>192</v>
      </c>
      <c r="G235" s="10" t="str">
        <f>VLOOKUP(A235,CADASTRE!F:G,2,0)</f>
        <v>25 BD POISSONNIERE</v>
      </c>
      <c r="H235" s="20" t="b">
        <f t="shared" si="6"/>
        <v>1</v>
      </c>
      <c r="I235" s="37">
        <v>4</v>
      </c>
      <c r="J235" s="10">
        <f>VLOOKUP(A235,CADASTRE!F:L,7,0)</f>
        <v>4</v>
      </c>
      <c r="K235" s="20" t="b">
        <f t="shared" si="0"/>
        <v>1</v>
      </c>
      <c r="L235" s="36">
        <v>6</v>
      </c>
      <c r="M235" s="10">
        <f>VLOOKUP(A235,CADASTRE!F:O,6,0)</f>
        <v>6</v>
      </c>
      <c r="N235" s="38">
        <v>86.5</v>
      </c>
      <c r="O235" s="39">
        <f>IF(OR(VLOOKUP(A235,CADASTRE!F:V,4,0)="",VLOOKUP(A235,CADASTRE!F:V,4,0)=0),VLOOKUP(A235,CADASTRE!F:V,16,0)+VLOOKUP(A235,CADASTRE!F:X,17,0),VLOOKUP(A235,CADASTRE!F:V,4,0))</f>
        <v>86</v>
      </c>
      <c r="P235" s="15" t="str">
        <f t="shared" si="1"/>
        <v>VRAI</v>
      </c>
      <c r="Q235" s="36" t="s">
        <v>113</v>
      </c>
      <c r="R235" s="40" t="str">
        <f>VLOOKUP(A235,CADASTRE!F:AC,3,0)</f>
        <v>Appartement</v>
      </c>
      <c r="S235" s="41" t="str">
        <f>IFERROR(IF(VLOOKUP(A235,CADASTRE!F:R,13,0)="",VLOOKUP(B235,CADASTRE!F:R,13,0),VLOOKUP(A235,CADASTRE!F:R,13,0)),"")</f>
        <v/>
      </c>
      <c r="T235" s="52">
        <v>41741</v>
      </c>
      <c r="V235" s="36" t="s">
        <v>115</v>
      </c>
      <c r="W235" s="43">
        <v>1</v>
      </c>
      <c r="X235" s="36" t="s">
        <v>116</v>
      </c>
      <c r="Y235" s="43" t="s">
        <v>194</v>
      </c>
      <c r="Z235" s="36" t="s">
        <v>195</v>
      </c>
      <c r="AA235" s="43">
        <v>1</v>
      </c>
      <c r="AB235" s="36" t="s">
        <v>196</v>
      </c>
      <c r="AC235" s="36">
        <v>75102</v>
      </c>
      <c r="AD235" s="44">
        <f>VLOOKUP(D235,CADASTRE!B:E,4,0)</f>
        <v>75102</v>
      </c>
      <c r="AE235" s="20" t="b">
        <f t="shared" si="2"/>
        <v>1</v>
      </c>
      <c r="AF235" s="36">
        <v>1020856198</v>
      </c>
      <c r="AG235" s="3" t="s">
        <v>120</v>
      </c>
      <c r="AH235" s="3"/>
      <c r="AI235" s="3"/>
    </row>
    <row r="236" spans="1:35" ht="15.75" customHeight="1" x14ac:dyDescent="0.2">
      <c r="A236" s="34">
        <v>1020856203</v>
      </c>
      <c r="B236" s="35" t="s">
        <v>44</v>
      </c>
      <c r="C236" s="10"/>
      <c r="D236" s="36">
        <v>176559</v>
      </c>
      <c r="E236" s="36" t="s">
        <v>37</v>
      </c>
      <c r="F236" s="36" t="s">
        <v>192</v>
      </c>
      <c r="G236" s="10" t="str">
        <f>VLOOKUP(A236,CADASTRE!F:G,2,0)</f>
        <v>25 BD POISSONNIERE</v>
      </c>
      <c r="H236" s="20" t="b">
        <f t="shared" si="6"/>
        <v>1</v>
      </c>
      <c r="I236" s="37">
        <v>5</v>
      </c>
      <c r="J236" s="10">
        <f>VLOOKUP(A236,CADASTRE!F:L,7,0)</f>
        <v>5</v>
      </c>
      <c r="K236" s="20" t="b">
        <f t="shared" si="0"/>
        <v>1</v>
      </c>
      <c r="L236" s="36">
        <v>7</v>
      </c>
      <c r="M236" s="10">
        <f>VLOOKUP(A236,CADASTRE!F:O,6,0)</f>
        <v>7</v>
      </c>
      <c r="N236" s="38">
        <v>85.2</v>
      </c>
      <c r="O236" s="39">
        <f>IF(OR(VLOOKUP(A236,CADASTRE!F:V,4,0)="",VLOOKUP(A236,CADASTRE!F:V,4,0)=0),VLOOKUP(A236,CADASTRE!F:V,16,0)+VLOOKUP(A236,CADASTRE!F:X,17,0),VLOOKUP(A236,CADASTRE!F:V,4,0))</f>
        <v>85</v>
      </c>
      <c r="P236" s="15" t="str">
        <f t="shared" si="1"/>
        <v>VRAI</v>
      </c>
      <c r="Q236" s="36" t="s">
        <v>113</v>
      </c>
      <c r="R236" s="40" t="str">
        <f>VLOOKUP(A236,CADASTRE!F:AC,3,0)</f>
        <v>Appartement</v>
      </c>
      <c r="S236" s="41" t="str">
        <f>IFERROR(IF(VLOOKUP(A236,CADASTRE!F:R,13,0)="",VLOOKUP(B236,CADASTRE!F:R,13,0),VLOOKUP(A236,CADASTRE!F:R,13,0)),"")</f>
        <v/>
      </c>
      <c r="T236" s="52">
        <v>41741</v>
      </c>
      <c r="V236" s="36" t="s">
        <v>115</v>
      </c>
      <c r="W236" s="43">
        <v>1</v>
      </c>
      <c r="X236" s="36" t="s">
        <v>116</v>
      </c>
      <c r="Y236" s="43" t="s">
        <v>194</v>
      </c>
      <c r="Z236" s="36" t="s">
        <v>195</v>
      </c>
      <c r="AA236" s="43">
        <v>1</v>
      </c>
      <c r="AB236" s="36" t="s">
        <v>196</v>
      </c>
      <c r="AC236" s="36">
        <v>75102</v>
      </c>
      <c r="AD236" s="44">
        <f>VLOOKUP(D236,CADASTRE!B:E,4,0)</f>
        <v>75102</v>
      </c>
      <c r="AE236" s="20" t="b">
        <f t="shared" si="2"/>
        <v>1</v>
      </c>
      <c r="AF236" s="36">
        <v>1020856203</v>
      </c>
      <c r="AG236" s="3" t="s">
        <v>120</v>
      </c>
      <c r="AH236" s="3"/>
      <c r="AI236" s="3"/>
    </row>
    <row r="237" spans="1:35" ht="15.75" customHeight="1" x14ac:dyDescent="0.2">
      <c r="A237" s="34">
        <v>1020856207</v>
      </c>
      <c r="B237" s="35" t="s">
        <v>44</v>
      </c>
      <c r="C237" s="10"/>
      <c r="D237" s="36">
        <v>176560</v>
      </c>
      <c r="E237" s="36" t="s">
        <v>37</v>
      </c>
      <c r="F237" s="36" t="s">
        <v>192</v>
      </c>
      <c r="G237" s="10" t="str">
        <f>VLOOKUP(A237,CADASTRE!F:G,2,0)</f>
        <v>25 BD POISSONNIERE</v>
      </c>
      <c r="H237" s="20" t="b">
        <f t="shared" si="6"/>
        <v>1</v>
      </c>
      <c r="I237" s="37">
        <v>6</v>
      </c>
      <c r="J237" s="10">
        <f>VLOOKUP(A237,CADASTRE!F:L,7,0)</f>
        <v>6</v>
      </c>
      <c r="K237" s="20" t="b">
        <f t="shared" si="0"/>
        <v>1</v>
      </c>
      <c r="L237" s="36">
        <v>8</v>
      </c>
      <c r="M237" s="10">
        <f>VLOOKUP(A237,CADASTRE!F:O,6,0)</f>
        <v>8</v>
      </c>
      <c r="N237" s="38">
        <v>87.8</v>
      </c>
      <c r="O237" s="39">
        <f>IF(OR(VLOOKUP(A237,CADASTRE!F:V,4,0)="",VLOOKUP(A237,CADASTRE!F:V,4,0)=0),VLOOKUP(A237,CADASTRE!F:V,16,0)+VLOOKUP(A237,CADASTRE!F:X,17,0),VLOOKUP(A237,CADASTRE!F:V,4,0))</f>
        <v>84</v>
      </c>
      <c r="P237" s="15" t="str">
        <f t="shared" si="1"/>
        <v>FAUX</v>
      </c>
      <c r="Q237" s="36" t="s">
        <v>113</v>
      </c>
      <c r="R237" s="40" t="str">
        <f>VLOOKUP(A237,CADASTRE!F:AC,3,0)</f>
        <v>Appartement</v>
      </c>
      <c r="S237" s="41" t="str">
        <f>IFERROR(IF(VLOOKUP(A237,CADASTRE!F:R,13,0)="",VLOOKUP(B237,CADASTRE!F:R,13,0),VLOOKUP(A237,CADASTRE!F:R,13,0)),"")</f>
        <v/>
      </c>
      <c r="T237" s="52">
        <v>41741</v>
      </c>
      <c r="V237" s="36" t="s">
        <v>115</v>
      </c>
      <c r="W237" s="43">
        <v>1</v>
      </c>
      <c r="X237" s="36" t="s">
        <v>116</v>
      </c>
      <c r="Y237" s="43" t="s">
        <v>194</v>
      </c>
      <c r="Z237" s="36" t="s">
        <v>195</v>
      </c>
      <c r="AA237" s="43">
        <v>1</v>
      </c>
      <c r="AB237" s="36" t="s">
        <v>196</v>
      </c>
      <c r="AC237" s="36">
        <v>75102</v>
      </c>
      <c r="AD237" s="44">
        <f>VLOOKUP(D237,CADASTRE!B:E,4,0)</f>
        <v>75102</v>
      </c>
      <c r="AE237" s="20" t="b">
        <f t="shared" si="2"/>
        <v>1</v>
      </c>
      <c r="AF237" s="36">
        <v>1020856207</v>
      </c>
      <c r="AG237" s="3" t="s">
        <v>120</v>
      </c>
      <c r="AH237" s="3"/>
      <c r="AI237" s="3"/>
    </row>
    <row r="238" spans="1:35" ht="15.75" customHeight="1" x14ac:dyDescent="0.2">
      <c r="A238" s="34">
        <v>1020856212</v>
      </c>
      <c r="B238" s="35" t="s">
        <v>44</v>
      </c>
      <c r="C238" s="10"/>
      <c r="D238" s="36">
        <v>176561</v>
      </c>
      <c r="E238" s="36" t="s">
        <v>37</v>
      </c>
      <c r="F238" s="36" t="s">
        <v>192</v>
      </c>
      <c r="G238" s="10" t="str">
        <f>VLOOKUP(A238,CADASTRE!F:G,2,0)</f>
        <v>25 BD POISSONNIERE</v>
      </c>
      <c r="H238" s="20" t="b">
        <f t="shared" si="6"/>
        <v>1</v>
      </c>
      <c r="I238" s="37">
        <v>7</v>
      </c>
      <c r="J238" s="10">
        <f>VLOOKUP(A238,CADASTRE!F:L,7,0)</f>
        <v>7</v>
      </c>
      <c r="K238" s="20" t="b">
        <f t="shared" si="0"/>
        <v>1</v>
      </c>
      <c r="L238" s="36">
        <v>9</v>
      </c>
      <c r="M238" s="10">
        <f>VLOOKUP(A238,CADASTRE!F:O,6,0)</f>
        <v>9</v>
      </c>
      <c r="N238" s="38">
        <v>82.4</v>
      </c>
      <c r="O238" s="39">
        <f>IF(OR(VLOOKUP(A238,CADASTRE!F:V,4,0)="",VLOOKUP(A238,CADASTRE!F:V,4,0)=0),VLOOKUP(A238,CADASTRE!F:V,16,0)+VLOOKUP(A238,CADASTRE!F:X,17,0),VLOOKUP(A238,CADASTRE!F:V,4,0))</f>
        <v>82</v>
      </c>
      <c r="P238" s="15" t="str">
        <f t="shared" si="1"/>
        <v>VRAI</v>
      </c>
      <c r="Q238" s="36" t="s">
        <v>113</v>
      </c>
      <c r="R238" s="40" t="str">
        <f>VLOOKUP(A238,CADASTRE!F:AC,3,0)</f>
        <v>Appartement</v>
      </c>
      <c r="S238" s="41" t="str">
        <f>IFERROR(IF(VLOOKUP(A238,CADASTRE!F:R,13,0)="",VLOOKUP(B238,CADASTRE!F:R,13,0),VLOOKUP(A238,CADASTRE!F:R,13,0)),"")</f>
        <v/>
      </c>
      <c r="T238" s="52">
        <v>41741</v>
      </c>
      <c r="V238" s="36" t="s">
        <v>115</v>
      </c>
      <c r="W238" s="43">
        <v>1</v>
      </c>
      <c r="X238" s="36" t="s">
        <v>116</v>
      </c>
      <c r="Y238" s="43" t="s">
        <v>194</v>
      </c>
      <c r="Z238" s="36" t="s">
        <v>195</v>
      </c>
      <c r="AA238" s="43">
        <v>1</v>
      </c>
      <c r="AB238" s="36" t="s">
        <v>196</v>
      </c>
      <c r="AC238" s="36">
        <v>75102</v>
      </c>
      <c r="AD238" s="44">
        <f>VLOOKUP(D238,CADASTRE!B:E,4,0)</f>
        <v>75102</v>
      </c>
      <c r="AE238" s="20" t="b">
        <f t="shared" si="2"/>
        <v>1</v>
      </c>
      <c r="AF238" s="36">
        <v>1020856212</v>
      </c>
      <c r="AG238" s="3" t="s">
        <v>120</v>
      </c>
      <c r="AH238" s="3"/>
      <c r="AI238" s="3"/>
    </row>
    <row r="239" spans="1:35" ht="15.75" customHeight="1" x14ac:dyDescent="0.2">
      <c r="A239" s="34">
        <v>1020856219</v>
      </c>
      <c r="B239" s="35" t="s">
        <v>44</v>
      </c>
      <c r="C239" s="10"/>
      <c r="D239" s="36">
        <v>176562</v>
      </c>
      <c r="E239" s="36" t="s">
        <v>37</v>
      </c>
      <c r="F239" s="36" t="s">
        <v>192</v>
      </c>
      <c r="G239" s="10" t="str">
        <f>VLOOKUP(A239,CADASTRE!F:G,2,0)</f>
        <v>25 BD POISSONNIERE</v>
      </c>
      <c r="H239" s="20" t="b">
        <f t="shared" si="6"/>
        <v>1</v>
      </c>
      <c r="I239" s="37">
        <v>1</v>
      </c>
      <c r="J239" s="10">
        <f>VLOOKUP(A239,CADASTRE!F:L,7,0)</f>
        <v>1</v>
      </c>
      <c r="K239" s="20" t="b">
        <f t="shared" si="0"/>
        <v>1</v>
      </c>
      <c r="L239" s="36">
        <v>10</v>
      </c>
      <c r="M239" s="10">
        <f>VLOOKUP(A239,CADASTRE!F:O,6,0)</f>
        <v>10</v>
      </c>
      <c r="N239" s="38">
        <v>79</v>
      </c>
      <c r="O239" s="39">
        <f>IF(OR(VLOOKUP(A239,CADASTRE!F:V,4,0)="",VLOOKUP(A239,CADASTRE!F:V,4,0)=0),VLOOKUP(A239,CADASTRE!F:V,16,0)+VLOOKUP(A239,CADASTRE!F:X,17,0),VLOOKUP(A239,CADASTRE!F:V,4,0))</f>
        <v>79</v>
      </c>
      <c r="P239" s="15" t="str">
        <f t="shared" si="1"/>
        <v>VRAI</v>
      </c>
      <c r="Q239" s="36" t="s">
        <v>113</v>
      </c>
      <c r="R239" s="40" t="str">
        <f>VLOOKUP(A239,CADASTRE!F:AC,3,0)</f>
        <v>Appartement</v>
      </c>
      <c r="S239" s="41" t="str">
        <f>IFERROR(IF(VLOOKUP(A239,CADASTRE!F:R,13,0)="",VLOOKUP(B239,CADASTRE!F:R,13,0),VLOOKUP(A239,CADASTRE!F:R,13,0)),"")</f>
        <v/>
      </c>
      <c r="T239" s="52">
        <v>41741</v>
      </c>
      <c r="V239" s="36" t="s">
        <v>115</v>
      </c>
      <c r="W239" s="43">
        <v>1</v>
      </c>
      <c r="X239" s="36" t="s">
        <v>116</v>
      </c>
      <c r="Y239" s="43" t="s">
        <v>194</v>
      </c>
      <c r="Z239" s="36" t="s">
        <v>195</v>
      </c>
      <c r="AA239" s="43">
        <v>1</v>
      </c>
      <c r="AB239" s="36" t="s">
        <v>196</v>
      </c>
      <c r="AC239" s="36">
        <v>75102</v>
      </c>
      <c r="AD239" s="44">
        <f>VLOOKUP(D239,CADASTRE!B:E,4,0)</f>
        <v>75102</v>
      </c>
      <c r="AE239" s="20" t="b">
        <f t="shared" si="2"/>
        <v>1</v>
      </c>
      <c r="AF239" s="36">
        <v>1020856219</v>
      </c>
      <c r="AG239" s="3" t="s">
        <v>120</v>
      </c>
      <c r="AH239" s="3"/>
      <c r="AI239" s="3"/>
    </row>
    <row r="240" spans="1:35" ht="15.75" customHeight="1" x14ac:dyDescent="0.2">
      <c r="A240" s="34">
        <v>1020856223</v>
      </c>
      <c r="B240" s="35" t="s">
        <v>44</v>
      </c>
      <c r="C240" s="10"/>
      <c r="D240" s="36">
        <v>176563</v>
      </c>
      <c r="E240" s="36" t="s">
        <v>37</v>
      </c>
      <c r="F240" s="36" t="s">
        <v>192</v>
      </c>
      <c r="G240" s="10" t="str">
        <f>VLOOKUP(A240,CADASTRE!F:G,2,0)</f>
        <v>25 BD POISSONNIERE</v>
      </c>
      <c r="H240" s="20" t="b">
        <f t="shared" si="6"/>
        <v>1</v>
      </c>
      <c r="I240" s="37">
        <v>2</v>
      </c>
      <c r="J240" s="10">
        <f>VLOOKUP(A240,CADASTRE!F:L,7,0)</f>
        <v>2</v>
      </c>
      <c r="K240" s="20" t="b">
        <f t="shared" si="0"/>
        <v>1</v>
      </c>
      <c r="L240" s="36">
        <v>11</v>
      </c>
      <c r="M240" s="10">
        <f>VLOOKUP(A240,CADASTRE!F:O,6,0)</f>
        <v>11</v>
      </c>
      <c r="N240" s="38">
        <v>41.5</v>
      </c>
      <c r="O240" s="39">
        <f>IF(OR(VLOOKUP(A240,CADASTRE!F:V,4,0)="",VLOOKUP(A240,CADASTRE!F:V,4,0)=0),VLOOKUP(A240,CADASTRE!F:V,16,0)+VLOOKUP(A240,CADASTRE!F:X,17,0),VLOOKUP(A240,CADASTRE!F:V,4,0))</f>
        <v>41</v>
      </c>
      <c r="P240" s="15" t="str">
        <f t="shared" si="1"/>
        <v>VRAI</v>
      </c>
      <c r="Q240" s="36" t="s">
        <v>113</v>
      </c>
      <c r="R240" s="40" t="str">
        <f>VLOOKUP(A240,CADASTRE!F:AC,3,0)</f>
        <v>Appartement</v>
      </c>
      <c r="S240" s="41" t="str">
        <f>IFERROR(IF(VLOOKUP(A240,CADASTRE!F:R,13,0)="",VLOOKUP(B240,CADASTRE!F:R,13,0),VLOOKUP(A240,CADASTRE!F:R,13,0)),"")</f>
        <v/>
      </c>
      <c r="T240" s="52">
        <v>41741</v>
      </c>
      <c r="V240" s="36" t="s">
        <v>115</v>
      </c>
      <c r="W240" s="43">
        <v>1</v>
      </c>
      <c r="X240" s="36" t="s">
        <v>116</v>
      </c>
      <c r="Y240" s="43" t="s">
        <v>194</v>
      </c>
      <c r="Z240" s="36" t="s">
        <v>195</v>
      </c>
      <c r="AA240" s="43">
        <v>1</v>
      </c>
      <c r="AB240" s="36" t="s">
        <v>196</v>
      </c>
      <c r="AC240" s="36">
        <v>75102</v>
      </c>
      <c r="AD240" s="44">
        <f>VLOOKUP(D240,CADASTRE!B:E,4,0)</f>
        <v>75102</v>
      </c>
      <c r="AE240" s="20" t="b">
        <f t="shared" si="2"/>
        <v>1</v>
      </c>
      <c r="AF240" s="36">
        <v>1020856223</v>
      </c>
      <c r="AG240" s="3" t="s">
        <v>120</v>
      </c>
      <c r="AH240" s="3"/>
      <c r="AI240" s="3"/>
    </row>
    <row r="241" spans="1:35" ht="15.75" customHeight="1" x14ac:dyDescent="0.2">
      <c r="A241" s="34">
        <v>1020856233</v>
      </c>
      <c r="B241" s="35" t="s">
        <v>44</v>
      </c>
      <c r="C241" s="10"/>
      <c r="D241" s="36">
        <v>176564</v>
      </c>
      <c r="E241" s="36" t="s">
        <v>37</v>
      </c>
      <c r="F241" s="36" t="s">
        <v>192</v>
      </c>
      <c r="G241" s="10" t="str">
        <f>VLOOKUP(A241,CADASTRE!F:G,2,0)</f>
        <v>25 BD POISSONNIERE</v>
      </c>
      <c r="H241" s="20" t="b">
        <f t="shared" si="6"/>
        <v>1</v>
      </c>
      <c r="I241" s="37">
        <v>2</v>
      </c>
      <c r="J241" s="10">
        <f>VLOOKUP(A241,CADASTRE!F:L,7,0)</f>
        <v>2</v>
      </c>
      <c r="K241" s="20" t="b">
        <f t="shared" si="0"/>
        <v>1</v>
      </c>
      <c r="L241" s="36">
        <v>12</v>
      </c>
      <c r="M241" s="10">
        <f>VLOOKUP(A241,CADASTRE!F:O,6,0)</f>
        <v>12</v>
      </c>
      <c r="N241" s="38">
        <v>40.1</v>
      </c>
      <c r="O241" s="39">
        <f>IF(OR(VLOOKUP(A241,CADASTRE!F:V,4,0)="",VLOOKUP(A241,CADASTRE!F:V,4,0)=0),VLOOKUP(A241,CADASTRE!F:V,16,0)+VLOOKUP(A241,CADASTRE!F:X,17,0),VLOOKUP(A241,CADASTRE!F:V,4,0))</f>
        <v>40</v>
      </c>
      <c r="P241" s="15" t="str">
        <f t="shared" si="1"/>
        <v>VRAI</v>
      </c>
      <c r="Q241" s="36" t="s">
        <v>113</v>
      </c>
      <c r="R241" s="40" t="str">
        <f>VLOOKUP(A241,CADASTRE!F:AC,3,0)</f>
        <v>Appartement</v>
      </c>
      <c r="S241" s="41" t="str">
        <f>IFERROR(IF(VLOOKUP(A241,CADASTRE!F:R,13,0)="",VLOOKUP(B241,CADASTRE!F:R,13,0),VLOOKUP(A241,CADASTRE!F:R,13,0)),"")</f>
        <v/>
      </c>
      <c r="T241" s="52">
        <v>41741</v>
      </c>
      <c r="V241" s="36" t="s">
        <v>115</v>
      </c>
      <c r="W241" s="43">
        <v>1</v>
      </c>
      <c r="X241" s="36" t="s">
        <v>116</v>
      </c>
      <c r="Y241" s="43" t="s">
        <v>194</v>
      </c>
      <c r="Z241" s="36" t="s">
        <v>195</v>
      </c>
      <c r="AA241" s="43">
        <v>1</v>
      </c>
      <c r="AB241" s="36" t="s">
        <v>196</v>
      </c>
      <c r="AC241" s="36">
        <v>75102</v>
      </c>
      <c r="AD241" s="44">
        <f>VLOOKUP(D241,CADASTRE!B:E,4,0)</f>
        <v>75102</v>
      </c>
      <c r="AE241" s="20" t="b">
        <f t="shared" si="2"/>
        <v>1</v>
      </c>
      <c r="AF241" s="36">
        <v>1020856233</v>
      </c>
      <c r="AG241" s="3" t="s">
        <v>120</v>
      </c>
      <c r="AH241" s="3"/>
      <c r="AI241" s="3"/>
    </row>
    <row r="242" spans="1:35" ht="15.75" customHeight="1" x14ac:dyDescent="0.2">
      <c r="A242" s="34">
        <v>1020856240</v>
      </c>
      <c r="B242" s="35" t="s">
        <v>44</v>
      </c>
      <c r="C242" s="10"/>
      <c r="D242" s="36">
        <v>176565</v>
      </c>
      <c r="E242" s="36" t="s">
        <v>37</v>
      </c>
      <c r="F242" s="36" t="s">
        <v>192</v>
      </c>
      <c r="G242" s="10" t="str">
        <f>VLOOKUP(A242,CADASTRE!F:G,2,0)</f>
        <v>25 BD POISSONNIERE</v>
      </c>
      <c r="H242" s="20" t="b">
        <f t="shared" si="6"/>
        <v>1</v>
      </c>
      <c r="I242" s="37">
        <v>4</v>
      </c>
      <c r="J242" s="10">
        <f>VLOOKUP(A242,CADASTRE!F:L,7,0)</f>
        <v>4</v>
      </c>
      <c r="K242" s="20" t="b">
        <f t="shared" si="0"/>
        <v>1</v>
      </c>
      <c r="L242" s="36">
        <v>13</v>
      </c>
      <c r="M242" s="10">
        <f>VLOOKUP(A242,CADASTRE!F:O,6,0)</f>
        <v>13</v>
      </c>
      <c r="N242" s="38">
        <v>41</v>
      </c>
      <c r="O242" s="39">
        <f>IF(OR(VLOOKUP(A242,CADASTRE!F:V,4,0)="",VLOOKUP(A242,CADASTRE!F:V,4,0)=0),VLOOKUP(A242,CADASTRE!F:V,16,0)+VLOOKUP(A242,CADASTRE!F:X,17,0),VLOOKUP(A242,CADASTRE!F:V,4,0))</f>
        <v>41</v>
      </c>
      <c r="P242" s="15" t="str">
        <f t="shared" si="1"/>
        <v>VRAI</v>
      </c>
      <c r="Q242" s="36" t="s">
        <v>113</v>
      </c>
      <c r="R242" s="40" t="str">
        <f>VLOOKUP(A242,CADASTRE!F:AC,3,0)</f>
        <v>Appartement</v>
      </c>
      <c r="S242" s="41" t="str">
        <f>IFERROR(IF(VLOOKUP(A242,CADASTRE!F:R,13,0)="",VLOOKUP(B242,CADASTRE!F:R,13,0),VLOOKUP(A242,CADASTRE!F:R,13,0)),"")</f>
        <v/>
      </c>
      <c r="T242" s="52">
        <v>41741</v>
      </c>
      <c r="V242" s="36" t="s">
        <v>115</v>
      </c>
      <c r="W242" s="43">
        <v>1</v>
      </c>
      <c r="X242" s="36" t="s">
        <v>116</v>
      </c>
      <c r="Y242" s="43" t="s">
        <v>194</v>
      </c>
      <c r="Z242" s="36" t="s">
        <v>195</v>
      </c>
      <c r="AA242" s="43">
        <v>1</v>
      </c>
      <c r="AB242" s="36" t="s">
        <v>196</v>
      </c>
      <c r="AC242" s="36">
        <v>75102</v>
      </c>
      <c r="AD242" s="44">
        <f>VLOOKUP(D242,CADASTRE!B:E,4,0)</f>
        <v>75102</v>
      </c>
      <c r="AE242" s="20" t="b">
        <f t="shared" si="2"/>
        <v>1</v>
      </c>
      <c r="AF242" s="36">
        <v>1020856240</v>
      </c>
      <c r="AG242" s="3" t="s">
        <v>120</v>
      </c>
      <c r="AH242" s="3"/>
      <c r="AI242" s="3"/>
    </row>
    <row r="243" spans="1:35" ht="15.75" customHeight="1" x14ac:dyDescent="0.2">
      <c r="A243" s="34">
        <v>1020856245</v>
      </c>
      <c r="B243" s="35" t="s">
        <v>44</v>
      </c>
      <c r="C243" s="10"/>
      <c r="D243" s="36">
        <v>176566</v>
      </c>
      <c r="E243" s="36" t="s">
        <v>37</v>
      </c>
      <c r="F243" s="36" t="s">
        <v>192</v>
      </c>
      <c r="G243" s="10" t="str">
        <f>VLOOKUP(A243,CADASTRE!F:G,2,0)</f>
        <v>25 BD POISSONNIERE</v>
      </c>
      <c r="H243" s="20" t="b">
        <f t="shared" si="6"/>
        <v>1</v>
      </c>
      <c r="I243" s="37">
        <v>4</v>
      </c>
      <c r="J243" s="10">
        <f>VLOOKUP(A243,CADASTRE!F:L,7,0)</f>
        <v>4</v>
      </c>
      <c r="K243" s="20" t="b">
        <f t="shared" si="0"/>
        <v>1</v>
      </c>
      <c r="L243" s="36">
        <v>14</v>
      </c>
      <c r="M243" s="10">
        <f>VLOOKUP(A243,CADASTRE!F:O,6,0)</f>
        <v>14</v>
      </c>
      <c r="N243" s="38">
        <v>35</v>
      </c>
      <c r="O243" s="39">
        <f>IF(OR(VLOOKUP(A243,CADASTRE!F:V,4,0)="",VLOOKUP(A243,CADASTRE!F:V,4,0)=0),VLOOKUP(A243,CADASTRE!F:V,16,0)+VLOOKUP(A243,CADASTRE!F:X,17,0),VLOOKUP(A243,CADASTRE!F:V,4,0))</f>
        <v>35</v>
      </c>
      <c r="P243" s="15" t="str">
        <f t="shared" si="1"/>
        <v>VRAI</v>
      </c>
      <c r="Q243" s="36" t="s">
        <v>113</v>
      </c>
      <c r="R243" s="40" t="str">
        <f>VLOOKUP(A243,CADASTRE!F:AC,3,0)</f>
        <v>Appartement</v>
      </c>
      <c r="S243" s="41" t="str">
        <f>IFERROR(IF(VLOOKUP(A243,CADASTRE!F:R,13,0)="",VLOOKUP(B243,CADASTRE!F:R,13,0),VLOOKUP(A243,CADASTRE!F:R,13,0)),"")</f>
        <v/>
      </c>
      <c r="T243" s="52">
        <v>41741</v>
      </c>
      <c r="V243" s="36" t="s">
        <v>121</v>
      </c>
      <c r="W243" s="43">
        <v>1</v>
      </c>
      <c r="X243" s="36" t="s">
        <v>116</v>
      </c>
      <c r="Y243" s="43" t="s">
        <v>194</v>
      </c>
      <c r="Z243" s="36" t="s">
        <v>195</v>
      </c>
      <c r="AA243" s="43">
        <v>1</v>
      </c>
      <c r="AB243" s="36" t="s">
        <v>196</v>
      </c>
      <c r="AC243" s="36">
        <v>75102</v>
      </c>
      <c r="AD243" s="44">
        <f>VLOOKUP(D243,CADASTRE!B:E,4,0)</f>
        <v>75102</v>
      </c>
      <c r="AE243" s="20" t="b">
        <f t="shared" si="2"/>
        <v>1</v>
      </c>
      <c r="AF243" s="36">
        <v>1020856245</v>
      </c>
      <c r="AG243" s="3" t="s">
        <v>120</v>
      </c>
      <c r="AH243" s="3"/>
      <c r="AI243" s="3"/>
    </row>
    <row r="244" spans="1:35" ht="15.75" customHeight="1" x14ac:dyDescent="0.2">
      <c r="A244" s="34">
        <v>1020856249</v>
      </c>
      <c r="B244" s="35" t="s">
        <v>44</v>
      </c>
      <c r="C244" s="10"/>
      <c r="D244" s="36">
        <v>176567</v>
      </c>
      <c r="E244" s="36" t="s">
        <v>37</v>
      </c>
      <c r="F244" s="36" t="s">
        <v>192</v>
      </c>
      <c r="G244" s="10" t="str">
        <f>VLOOKUP(A244,CADASTRE!F:G,2,0)</f>
        <v>25 BD POISSONNIERE</v>
      </c>
      <c r="H244" s="20" t="b">
        <f t="shared" si="6"/>
        <v>1</v>
      </c>
      <c r="I244" s="37">
        <v>5</v>
      </c>
      <c r="J244" s="10">
        <f>VLOOKUP(A244,CADASTRE!F:L,7,0)</f>
        <v>5</v>
      </c>
      <c r="K244" s="20" t="b">
        <f t="shared" si="0"/>
        <v>1</v>
      </c>
      <c r="L244" s="36">
        <v>16</v>
      </c>
      <c r="M244" s="10">
        <f>VLOOKUP(A244,CADASTRE!F:O,6,0)</f>
        <v>16</v>
      </c>
      <c r="N244" s="38">
        <v>34.299999999999997</v>
      </c>
      <c r="O244" s="39">
        <f>IF(OR(VLOOKUP(A244,CADASTRE!F:V,4,0)="",VLOOKUP(A244,CADASTRE!F:V,4,0)=0),VLOOKUP(A244,CADASTRE!F:V,16,0)+VLOOKUP(A244,CADASTRE!F:X,17,0),VLOOKUP(A244,CADASTRE!F:V,4,0))</f>
        <v>34</v>
      </c>
      <c r="P244" s="15" t="str">
        <f t="shared" si="1"/>
        <v>VRAI</v>
      </c>
      <c r="Q244" s="36" t="s">
        <v>113</v>
      </c>
      <c r="R244" s="40" t="str">
        <f>VLOOKUP(A244,CADASTRE!F:AC,3,0)</f>
        <v>Appartement</v>
      </c>
      <c r="S244" s="41" t="str">
        <f>IFERROR(IF(VLOOKUP(A244,CADASTRE!F:R,13,0)="",VLOOKUP(B244,CADASTRE!F:R,13,0),VLOOKUP(A244,CADASTRE!F:R,13,0)),"")</f>
        <v/>
      </c>
      <c r="T244" s="52">
        <v>41741</v>
      </c>
      <c r="V244" s="36" t="s">
        <v>115</v>
      </c>
      <c r="W244" s="43">
        <v>1</v>
      </c>
      <c r="X244" s="36" t="s">
        <v>116</v>
      </c>
      <c r="Y244" s="43" t="s">
        <v>194</v>
      </c>
      <c r="Z244" s="36" t="s">
        <v>195</v>
      </c>
      <c r="AA244" s="43">
        <v>1</v>
      </c>
      <c r="AB244" s="36" t="s">
        <v>196</v>
      </c>
      <c r="AC244" s="36">
        <v>75102</v>
      </c>
      <c r="AD244" s="44">
        <f>VLOOKUP(D244,CADASTRE!B:E,4,0)</f>
        <v>75102</v>
      </c>
      <c r="AE244" s="20" t="b">
        <f t="shared" si="2"/>
        <v>1</v>
      </c>
      <c r="AF244" s="36">
        <v>1020856249</v>
      </c>
      <c r="AG244" s="3" t="s">
        <v>120</v>
      </c>
      <c r="AH244" s="3"/>
      <c r="AI244" s="3"/>
    </row>
    <row r="245" spans="1:35" ht="15.75" customHeight="1" x14ac:dyDescent="0.2">
      <c r="A245" s="34">
        <v>1020856250</v>
      </c>
      <c r="B245" s="35" t="s">
        <v>44</v>
      </c>
      <c r="C245" s="10"/>
      <c r="D245" s="36">
        <v>176568</v>
      </c>
      <c r="E245" s="36" t="s">
        <v>37</v>
      </c>
      <c r="F245" s="36" t="s">
        <v>192</v>
      </c>
      <c r="G245" s="10" t="str">
        <f>VLOOKUP(A245,CADASTRE!F:G,2,0)</f>
        <v>25 BD POISSONNIERE</v>
      </c>
      <c r="H245" s="20" t="b">
        <f t="shared" si="6"/>
        <v>1</v>
      </c>
      <c r="I245" s="37">
        <v>6</v>
      </c>
      <c r="J245" s="10">
        <f>VLOOKUP(A245,CADASTRE!F:L,7,0)</f>
        <v>6</v>
      </c>
      <c r="K245" s="20" t="b">
        <f t="shared" si="0"/>
        <v>1</v>
      </c>
      <c r="L245" s="36">
        <v>17</v>
      </c>
      <c r="M245" s="10">
        <f>VLOOKUP(A245,CADASTRE!F:O,6,0)</f>
        <v>17</v>
      </c>
      <c r="N245" s="38">
        <v>46.2</v>
      </c>
      <c r="O245" s="39">
        <f>IF(OR(VLOOKUP(A245,CADASTRE!F:V,4,0)="",VLOOKUP(A245,CADASTRE!F:V,4,0)=0),VLOOKUP(A245,CADASTRE!F:V,16,0)+VLOOKUP(A245,CADASTRE!F:X,17,0),VLOOKUP(A245,CADASTRE!F:V,4,0))</f>
        <v>41</v>
      </c>
      <c r="P245" s="15" t="str">
        <f t="shared" si="1"/>
        <v>FAUX</v>
      </c>
      <c r="Q245" s="36" t="s">
        <v>113</v>
      </c>
      <c r="R245" s="40" t="str">
        <f>VLOOKUP(A245,CADASTRE!F:AC,3,0)</f>
        <v>Appartement</v>
      </c>
      <c r="S245" s="41" t="str">
        <f>IFERROR(IF(VLOOKUP(A245,CADASTRE!F:R,13,0)="",VLOOKUP(B245,CADASTRE!F:R,13,0),VLOOKUP(A245,CADASTRE!F:R,13,0)),"")</f>
        <v/>
      </c>
      <c r="T245" s="52">
        <v>41741</v>
      </c>
      <c r="V245" s="36" t="s">
        <v>115</v>
      </c>
      <c r="W245" s="43">
        <v>1</v>
      </c>
      <c r="X245" s="36" t="s">
        <v>116</v>
      </c>
      <c r="Y245" s="43" t="s">
        <v>194</v>
      </c>
      <c r="Z245" s="36" t="s">
        <v>195</v>
      </c>
      <c r="AA245" s="43">
        <v>1</v>
      </c>
      <c r="AB245" s="36" t="s">
        <v>196</v>
      </c>
      <c r="AC245" s="36">
        <v>75102</v>
      </c>
      <c r="AD245" s="44">
        <f>VLOOKUP(D245,CADASTRE!B:E,4,0)</f>
        <v>75102</v>
      </c>
      <c r="AE245" s="20" t="b">
        <f t="shared" si="2"/>
        <v>1</v>
      </c>
      <c r="AF245" s="36">
        <v>1020856250</v>
      </c>
      <c r="AG245" s="3" t="s">
        <v>120</v>
      </c>
      <c r="AH245" s="3"/>
      <c r="AI245" s="3"/>
    </row>
    <row r="246" spans="1:35" ht="15.75" customHeight="1" x14ac:dyDescent="0.2">
      <c r="A246" s="34">
        <v>1020856253</v>
      </c>
      <c r="B246" s="35" t="s">
        <v>44</v>
      </c>
      <c r="C246" s="10"/>
      <c r="D246" s="36">
        <v>176569</v>
      </c>
      <c r="E246" s="36" t="s">
        <v>37</v>
      </c>
      <c r="F246" s="36" t="s">
        <v>192</v>
      </c>
      <c r="G246" s="10" t="str">
        <f>VLOOKUP(A246,CADASTRE!F:G,2,0)</f>
        <v>25 BD POISSONNIERE</v>
      </c>
      <c r="H246" s="20" t="b">
        <f t="shared" si="6"/>
        <v>1</v>
      </c>
      <c r="I246" s="37">
        <v>6</v>
      </c>
      <c r="J246" s="10">
        <f>VLOOKUP(A246,CADASTRE!F:L,7,0)</f>
        <v>6</v>
      </c>
      <c r="K246" s="20" t="b">
        <f t="shared" si="0"/>
        <v>1</v>
      </c>
      <c r="L246" s="36">
        <v>18</v>
      </c>
      <c r="M246" s="10">
        <f>VLOOKUP(A246,CADASTRE!F:O,6,0)</f>
        <v>18</v>
      </c>
      <c r="N246" s="38">
        <v>34</v>
      </c>
      <c r="O246" s="39">
        <f>IF(OR(VLOOKUP(A246,CADASTRE!F:V,4,0)="",VLOOKUP(A246,CADASTRE!F:V,4,0)=0),VLOOKUP(A246,CADASTRE!F:V,16,0)+VLOOKUP(A246,CADASTRE!F:X,17,0),VLOOKUP(A246,CADASTRE!F:V,4,0))</f>
        <v>34</v>
      </c>
      <c r="P246" s="15" t="str">
        <f t="shared" si="1"/>
        <v>VRAI</v>
      </c>
      <c r="Q246" s="36" t="s">
        <v>113</v>
      </c>
      <c r="R246" s="40" t="str">
        <f>VLOOKUP(A246,CADASTRE!F:AC,3,0)</f>
        <v>Appartement</v>
      </c>
      <c r="S246" s="41" t="str">
        <f>IFERROR(IF(VLOOKUP(A246,CADASTRE!F:R,13,0)="",VLOOKUP(B246,CADASTRE!F:R,13,0),VLOOKUP(A246,CADASTRE!F:R,13,0)),"")</f>
        <v/>
      </c>
      <c r="T246" s="52">
        <v>41741</v>
      </c>
      <c r="V246" s="36" t="s">
        <v>115</v>
      </c>
      <c r="W246" s="43">
        <v>1</v>
      </c>
      <c r="X246" s="36" t="s">
        <v>116</v>
      </c>
      <c r="Y246" s="43" t="s">
        <v>194</v>
      </c>
      <c r="Z246" s="36" t="s">
        <v>195</v>
      </c>
      <c r="AA246" s="43">
        <v>1</v>
      </c>
      <c r="AB246" s="36" t="s">
        <v>196</v>
      </c>
      <c r="AC246" s="36">
        <v>75102</v>
      </c>
      <c r="AD246" s="44">
        <f>VLOOKUP(D246,CADASTRE!B:E,4,0)</f>
        <v>75102</v>
      </c>
      <c r="AE246" s="20" t="b">
        <f t="shared" si="2"/>
        <v>1</v>
      </c>
      <c r="AF246" s="36">
        <v>1020856253</v>
      </c>
      <c r="AG246" s="3" t="s">
        <v>120</v>
      </c>
      <c r="AH246" s="3"/>
      <c r="AI246" s="3"/>
    </row>
    <row r="247" spans="1:35" ht="15.75" customHeight="1" x14ac:dyDescent="0.2">
      <c r="A247" s="34">
        <v>1020856258</v>
      </c>
      <c r="B247" s="35" t="s">
        <v>44</v>
      </c>
      <c r="C247" s="10"/>
      <c r="D247" s="36">
        <v>176570</v>
      </c>
      <c r="E247" s="36" t="s">
        <v>37</v>
      </c>
      <c r="F247" s="36" t="s">
        <v>192</v>
      </c>
      <c r="G247" s="10" t="str">
        <f>VLOOKUP(A247,CADASTRE!F:G,2,0)</f>
        <v>25 BD POISSONNIERE</v>
      </c>
      <c r="H247" s="20" t="b">
        <f t="shared" si="6"/>
        <v>1</v>
      </c>
      <c r="I247" s="37">
        <v>7</v>
      </c>
      <c r="J247" s="10">
        <f>VLOOKUP(A247,CADASTRE!F:L,7,0)</f>
        <v>7</v>
      </c>
      <c r="K247" s="20" t="b">
        <f t="shared" si="0"/>
        <v>1</v>
      </c>
      <c r="L247" s="36">
        <v>19</v>
      </c>
      <c r="M247" s="10">
        <f>VLOOKUP(A247,CADASTRE!F:O,6,0)</f>
        <v>19</v>
      </c>
      <c r="N247" s="38">
        <v>34.700000000000003</v>
      </c>
      <c r="O247" s="39">
        <f>IF(OR(VLOOKUP(A247,CADASTRE!F:V,4,0)="",VLOOKUP(A247,CADASTRE!F:V,4,0)=0),VLOOKUP(A247,CADASTRE!F:V,16,0)+VLOOKUP(A247,CADASTRE!F:X,17,0),VLOOKUP(A247,CADASTRE!F:V,4,0))</f>
        <v>34</v>
      </c>
      <c r="P247" s="15" t="str">
        <f t="shared" si="1"/>
        <v>VRAI</v>
      </c>
      <c r="Q247" s="36" t="s">
        <v>113</v>
      </c>
      <c r="R247" s="40" t="str">
        <f>VLOOKUP(A247,CADASTRE!F:AC,3,0)</f>
        <v>Appartement</v>
      </c>
      <c r="S247" s="41" t="str">
        <f>IFERROR(IF(VLOOKUP(A247,CADASTRE!F:R,13,0)="",VLOOKUP(B247,CADASTRE!F:R,13,0),VLOOKUP(A247,CADASTRE!F:R,13,0)),"")</f>
        <v/>
      </c>
      <c r="T247" s="52">
        <v>41741</v>
      </c>
      <c r="V247" s="36" t="s">
        <v>115</v>
      </c>
      <c r="W247" s="43">
        <v>1</v>
      </c>
      <c r="X247" s="36" t="s">
        <v>116</v>
      </c>
      <c r="Y247" s="43" t="s">
        <v>194</v>
      </c>
      <c r="Z247" s="36" t="s">
        <v>195</v>
      </c>
      <c r="AA247" s="43">
        <v>1</v>
      </c>
      <c r="AB247" s="36" t="s">
        <v>196</v>
      </c>
      <c r="AC247" s="36">
        <v>75102</v>
      </c>
      <c r="AD247" s="44">
        <f>VLOOKUP(D247,CADASTRE!B:E,4,0)</f>
        <v>75102</v>
      </c>
      <c r="AE247" s="20" t="b">
        <f t="shared" si="2"/>
        <v>1</v>
      </c>
      <c r="AF247" s="36">
        <v>1020856258</v>
      </c>
      <c r="AG247" s="3" t="s">
        <v>120</v>
      </c>
      <c r="AH247" s="3"/>
      <c r="AI247" s="3"/>
    </row>
    <row r="248" spans="1:35" ht="15.75" customHeight="1" x14ac:dyDescent="0.2">
      <c r="A248" s="34">
        <v>1020856247</v>
      </c>
      <c r="B248" s="35" t="s">
        <v>44</v>
      </c>
      <c r="C248" s="10"/>
      <c r="D248" s="36">
        <v>176617</v>
      </c>
      <c r="E248" s="36" t="s">
        <v>37</v>
      </c>
      <c r="F248" s="36" t="s">
        <v>192</v>
      </c>
      <c r="G248" s="10" t="str">
        <f>VLOOKUP(A248,CADASTRE!F:G,2,0)</f>
        <v>25 BD POISSONNIERE</v>
      </c>
      <c r="H248" s="20" t="b">
        <f t="shared" si="6"/>
        <v>1</v>
      </c>
      <c r="I248" s="37">
        <v>5</v>
      </c>
      <c r="J248" s="10">
        <f>VLOOKUP(A248,CADASTRE!F:L,7,0)</f>
        <v>5</v>
      </c>
      <c r="K248" s="20" t="b">
        <f t="shared" si="0"/>
        <v>1</v>
      </c>
      <c r="L248" s="36">
        <v>15</v>
      </c>
      <c r="M248" s="10">
        <f>VLOOKUP(A248,CADASTRE!F:O,6,0)</f>
        <v>15</v>
      </c>
      <c r="N248" s="38">
        <v>40.5</v>
      </c>
      <c r="O248" s="39">
        <f>IF(OR(VLOOKUP(A248,CADASTRE!F:V,4,0)="",VLOOKUP(A248,CADASTRE!F:V,4,0)=0),VLOOKUP(A248,CADASTRE!F:V,16,0)+VLOOKUP(A248,CADASTRE!F:X,17,0),VLOOKUP(A248,CADASTRE!F:V,4,0))</f>
        <v>40</v>
      </c>
      <c r="P248" s="15" t="str">
        <f t="shared" si="1"/>
        <v>VRAI</v>
      </c>
      <c r="Q248" s="36" t="s">
        <v>113</v>
      </c>
      <c r="R248" s="40" t="str">
        <f>VLOOKUP(A248,CADASTRE!F:AC,3,0)</f>
        <v>Appartement</v>
      </c>
      <c r="S248" s="41" t="str">
        <f>IFERROR(IF(VLOOKUP(A248,CADASTRE!F:R,13,0)="",VLOOKUP(B248,CADASTRE!F:R,13,0),VLOOKUP(A248,CADASTRE!F:R,13,0)),"")</f>
        <v/>
      </c>
      <c r="T248" s="52">
        <v>41741</v>
      </c>
      <c r="V248" s="36" t="s">
        <v>115</v>
      </c>
      <c r="W248" s="43">
        <v>1</v>
      </c>
      <c r="X248" s="36" t="s">
        <v>116</v>
      </c>
      <c r="Y248" s="43" t="s">
        <v>194</v>
      </c>
      <c r="Z248" s="36" t="s">
        <v>195</v>
      </c>
      <c r="AA248" s="43">
        <v>1</v>
      </c>
      <c r="AB248" s="36" t="s">
        <v>196</v>
      </c>
      <c r="AC248" s="36">
        <v>75102</v>
      </c>
      <c r="AD248" s="44">
        <f>VLOOKUP(D248,CADASTRE!B:E,4,0)</f>
        <v>75102</v>
      </c>
      <c r="AE248" s="20" t="b">
        <f t="shared" si="2"/>
        <v>1</v>
      </c>
      <c r="AF248" s="36">
        <v>1020856247</v>
      </c>
      <c r="AG248" s="3" t="s">
        <v>120</v>
      </c>
      <c r="AH248" s="3"/>
      <c r="AI248" s="3"/>
    </row>
    <row r="249" spans="1:35" ht="15.75" customHeight="1" x14ac:dyDescent="0.2">
      <c r="A249" s="10"/>
      <c r="B249" s="35" t="s">
        <v>44</v>
      </c>
      <c r="C249" s="10"/>
      <c r="D249" s="36">
        <v>177079</v>
      </c>
      <c r="E249" s="36" t="s">
        <v>37</v>
      </c>
      <c r="F249" s="36" t="s">
        <v>192</v>
      </c>
      <c r="G249" s="10" t="e">
        <f>VLOOKUP(A249,CADASTRE!F:G,2,0)</f>
        <v>#N/A</v>
      </c>
      <c r="H249" s="20" t="e">
        <f t="shared" si="6"/>
        <v>#N/A</v>
      </c>
      <c r="I249" s="37"/>
      <c r="J249" s="10" t="e">
        <f>VLOOKUP(A249,CADASTRE!F:L,7,0)</f>
        <v>#N/A</v>
      </c>
      <c r="K249" s="20" t="e">
        <f t="shared" si="0"/>
        <v>#N/A</v>
      </c>
      <c r="L249" s="36">
        <v>3001</v>
      </c>
      <c r="M249" s="10" t="e">
        <f>VLOOKUP(A249,CADASTRE!F:O,6,0)</f>
        <v>#N/A</v>
      </c>
      <c r="N249" s="51"/>
      <c r="O249" s="39" t="e">
        <f>IF(OR(VLOOKUP(A249,CADASTRE!F:V,4,0)="",VLOOKUP(A249,CADASTRE!F:V,4,0)=0),VLOOKUP(A249,CADASTRE!F:V,16,0)+VLOOKUP(A249,CADASTRE!F:X,17,0),VLOOKUP(A249,CADASTRE!F:V,4,0))</f>
        <v>#N/A</v>
      </c>
      <c r="P249" s="15" t="e">
        <f t="shared" si="1"/>
        <v>#N/A</v>
      </c>
      <c r="Q249" s="36" t="s">
        <v>184</v>
      </c>
      <c r="R249" s="40" t="e">
        <f>VLOOKUP(A249,CADASTRE!F:AC,3,0)</f>
        <v>#N/A</v>
      </c>
      <c r="S249" s="41" t="str">
        <f>IFERROR(IF(VLOOKUP(A249,CADASTRE!F:R,13,0)="",VLOOKUP(B249,CADASTRE!F:R,13,0),VLOOKUP(A249,CADASTRE!F:R,13,0)),"")</f>
        <v/>
      </c>
      <c r="T249" s="52">
        <v>39089</v>
      </c>
      <c r="V249" s="36" t="s">
        <v>115</v>
      </c>
      <c r="W249" s="43">
        <v>1</v>
      </c>
      <c r="X249" s="36" t="s">
        <v>116</v>
      </c>
      <c r="Y249" s="43" t="s">
        <v>194</v>
      </c>
      <c r="Z249" s="36" t="s">
        <v>195</v>
      </c>
      <c r="AA249" s="43"/>
      <c r="AB249" s="51"/>
      <c r="AC249" s="36">
        <v>75102</v>
      </c>
      <c r="AD249" s="44" t="e">
        <f>VLOOKUP(D249,CADASTRE!B:E,4,0)</f>
        <v>#N/A</v>
      </c>
      <c r="AE249" s="20" t="e">
        <f t="shared" si="2"/>
        <v>#N/A</v>
      </c>
      <c r="AF249" s="36" t="s">
        <v>44</v>
      </c>
      <c r="AG249" s="3" t="s">
        <v>120</v>
      </c>
      <c r="AH249" s="3"/>
      <c r="AI249" s="3"/>
    </row>
    <row r="250" spans="1:35" ht="15.75" customHeight="1" x14ac:dyDescent="0.2">
      <c r="A250" s="10"/>
      <c r="B250" s="35" t="s">
        <v>44</v>
      </c>
      <c r="C250" s="10"/>
      <c r="D250" s="46">
        <v>178470</v>
      </c>
      <c r="E250" s="46" t="s">
        <v>37</v>
      </c>
      <c r="F250" s="46" t="s">
        <v>199</v>
      </c>
      <c r="G250" s="10" t="e">
        <f>VLOOKUP(A250,CADASTRE!F:G,2,0)</f>
        <v>#N/A</v>
      </c>
      <c r="H250" s="20" t="e">
        <f t="shared" si="6"/>
        <v>#N/A</v>
      </c>
      <c r="I250" s="47"/>
      <c r="J250" s="10" t="e">
        <f>VLOOKUP(A250,CADASTRE!F:L,7,0)</f>
        <v>#N/A</v>
      </c>
      <c r="K250" s="20" t="e">
        <f t="shared" si="0"/>
        <v>#N/A</v>
      </c>
      <c r="L250" s="46"/>
      <c r="M250" s="10" t="e">
        <f>VLOOKUP(A250,CADASTRE!F:O,6,0)</f>
        <v>#N/A</v>
      </c>
      <c r="N250" s="48">
        <v>0</v>
      </c>
      <c r="O250" s="39" t="e">
        <f>IF(OR(VLOOKUP(A250,CADASTRE!F:V,4,0)="",VLOOKUP(A250,CADASTRE!F:V,4,0)=0),VLOOKUP(A250,CADASTRE!F:V,16,0)+VLOOKUP(A250,CADASTRE!F:X,17,0),VLOOKUP(A250,CADASTRE!F:V,4,0))</f>
        <v>#N/A</v>
      </c>
      <c r="P250" s="15" t="e">
        <f t="shared" si="1"/>
        <v>#N/A</v>
      </c>
      <c r="Q250" s="46" t="s">
        <v>200</v>
      </c>
      <c r="R250" s="40" t="e">
        <f>VLOOKUP(A250,CADASTRE!F:AC,3,0)</f>
        <v>#N/A</v>
      </c>
      <c r="S250" s="41" t="str">
        <f>IFERROR(IF(VLOOKUP(A250,CADASTRE!F:R,13,0)="",VLOOKUP(B250,CADASTRE!F:R,13,0),VLOOKUP(A250,CADASTRE!F:R,13,0)),"")</f>
        <v/>
      </c>
      <c r="T250" s="46" t="s">
        <v>201</v>
      </c>
      <c r="U250" s="49">
        <v>41640</v>
      </c>
      <c r="V250" s="46" t="s">
        <v>128</v>
      </c>
      <c r="W250" s="46">
        <v>1</v>
      </c>
      <c r="X250" s="46" t="s">
        <v>116</v>
      </c>
      <c r="Y250" s="46" t="s">
        <v>202</v>
      </c>
      <c r="Z250" s="46" t="s">
        <v>203</v>
      </c>
      <c r="AA250" s="46">
        <v>1</v>
      </c>
      <c r="AB250" s="46" t="s">
        <v>204</v>
      </c>
      <c r="AC250" s="46">
        <v>75102</v>
      </c>
      <c r="AD250" s="44" t="e">
        <f>VLOOKUP(D250,CADASTRE!B:E,4,0)</f>
        <v>#N/A</v>
      </c>
      <c r="AE250" s="20" t="e">
        <f t="shared" si="2"/>
        <v>#N/A</v>
      </c>
      <c r="AF250" s="46" t="s">
        <v>44</v>
      </c>
      <c r="AG250" s="3" t="s">
        <v>120</v>
      </c>
      <c r="AH250" s="3"/>
      <c r="AI250" s="3"/>
    </row>
    <row r="251" spans="1:35" ht="15.75" customHeight="1" x14ac:dyDescent="0.2">
      <c r="A251" s="10"/>
      <c r="B251" s="35" t="s">
        <v>44</v>
      </c>
      <c r="C251" s="10"/>
      <c r="D251" s="46">
        <v>179395</v>
      </c>
      <c r="E251" s="46" t="s">
        <v>37</v>
      </c>
      <c r="F251" s="46" t="s">
        <v>192</v>
      </c>
      <c r="G251" s="10" t="e">
        <f>VLOOKUP(A251,CADASTRE!F:G,2,0)</f>
        <v>#N/A</v>
      </c>
      <c r="H251" s="20" t="e">
        <f t="shared" si="6"/>
        <v>#N/A</v>
      </c>
      <c r="I251" s="47"/>
      <c r="J251" s="10" t="e">
        <f>VLOOKUP(A251,CADASTRE!F:L,7,0)</f>
        <v>#N/A</v>
      </c>
      <c r="K251" s="20" t="e">
        <f t="shared" si="0"/>
        <v>#N/A</v>
      </c>
      <c r="L251" s="46"/>
      <c r="M251" s="10" t="e">
        <f>VLOOKUP(A251,CADASTRE!F:O,6,0)</f>
        <v>#N/A</v>
      </c>
      <c r="N251" s="54"/>
      <c r="O251" s="39" t="e">
        <f>IF(OR(VLOOKUP(A251,CADASTRE!F:V,4,0)="",VLOOKUP(A251,CADASTRE!F:V,4,0)=0),VLOOKUP(A251,CADASTRE!F:V,16,0)+VLOOKUP(A251,CADASTRE!F:X,17,0),VLOOKUP(A251,CADASTRE!F:V,4,0))</f>
        <v>#N/A</v>
      </c>
      <c r="P251" s="15" t="e">
        <f t="shared" si="1"/>
        <v>#N/A</v>
      </c>
      <c r="Q251" s="46" t="s">
        <v>205</v>
      </c>
      <c r="R251" s="40" t="e">
        <f>VLOOKUP(A251,CADASTRE!F:AC,3,0)</f>
        <v>#N/A</v>
      </c>
      <c r="S251" s="41" t="str">
        <f>IFERROR(IF(VLOOKUP(A251,CADASTRE!F:R,13,0)="",VLOOKUP(B251,CADASTRE!F:R,13,0),VLOOKUP(A251,CADASTRE!F:R,13,0)),"")</f>
        <v/>
      </c>
      <c r="T251" s="46" t="s">
        <v>206</v>
      </c>
      <c r="U251" s="49">
        <v>41640</v>
      </c>
      <c r="V251" s="46" t="s">
        <v>128</v>
      </c>
      <c r="W251" s="46">
        <v>1</v>
      </c>
      <c r="X251" s="46" t="s">
        <v>116</v>
      </c>
      <c r="Y251" s="46" t="s">
        <v>194</v>
      </c>
      <c r="Z251" s="46" t="s">
        <v>195</v>
      </c>
      <c r="AA251" s="46"/>
      <c r="AB251" s="54"/>
      <c r="AC251" s="46">
        <v>75102</v>
      </c>
      <c r="AD251" s="44" t="e">
        <f>VLOOKUP(D251,CADASTRE!B:E,4,0)</f>
        <v>#N/A</v>
      </c>
      <c r="AE251" s="20" t="e">
        <f t="shared" si="2"/>
        <v>#N/A</v>
      </c>
      <c r="AF251" s="46" t="s">
        <v>44</v>
      </c>
      <c r="AG251" s="3" t="s">
        <v>120</v>
      </c>
      <c r="AH251" s="3"/>
      <c r="AI251" s="3"/>
    </row>
    <row r="252" spans="1:35" ht="15.75" customHeight="1" x14ac:dyDescent="0.2">
      <c r="A252" s="10"/>
      <c r="B252" s="35" t="s">
        <v>44</v>
      </c>
      <c r="C252" s="10"/>
      <c r="D252" s="46">
        <v>179396</v>
      </c>
      <c r="E252" s="46" t="s">
        <v>37</v>
      </c>
      <c r="F252" s="46" t="s">
        <v>192</v>
      </c>
      <c r="G252" s="10" t="e">
        <f>VLOOKUP(A252,CADASTRE!F:G,2,0)</f>
        <v>#N/A</v>
      </c>
      <c r="H252" s="20" t="e">
        <f t="shared" si="6"/>
        <v>#N/A</v>
      </c>
      <c r="I252" s="47"/>
      <c r="J252" s="10" t="e">
        <f>VLOOKUP(A252,CADASTRE!F:L,7,0)</f>
        <v>#N/A</v>
      </c>
      <c r="K252" s="20" t="e">
        <f t="shared" si="0"/>
        <v>#N/A</v>
      </c>
      <c r="L252" s="46"/>
      <c r="M252" s="10" t="e">
        <f>VLOOKUP(A252,CADASTRE!F:O,6,0)</f>
        <v>#N/A</v>
      </c>
      <c r="N252" s="54"/>
      <c r="O252" s="39" t="e">
        <f>IF(OR(VLOOKUP(A252,CADASTRE!F:V,4,0)="",VLOOKUP(A252,CADASTRE!F:V,4,0)=0),VLOOKUP(A252,CADASTRE!F:V,16,0)+VLOOKUP(A252,CADASTRE!F:X,17,0),VLOOKUP(A252,CADASTRE!F:V,4,0))</f>
        <v>#N/A</v>
      </c>
      <c r="P252" s="15" t="e">
        <f t="shared" si="1"/>
        <v>#N/A</v>
      </c>
      <c r="Q252" s="46" t="s">
        <v>205</v>
      </c>
      <c r="R252" s="40" t="e">
        <f>VLOOKUP(A252,CADASTRE!F:AC,3,0)</f>
        <v>#N/A</v>
      </c>
      <c r="S252" s="41" t="str">
        <f>IFERROR(IF(VLOOKUP(A252,CADASTRE!F:R,13,0)="",VLOOKUP(B252,CADASTRE!F:R,13,0),VLOOKUP(A252,CADASTRE!F:R,13,0)),"")</f>
        <v/>
      </c>
      <c r="T252" s="46" t="s">
        <v>206</v>
      </c>
      <c r="U252" s="49">
        <v>41640</v>
      </c>
      <c r="V252" s="46" t="s">
        <v>128</v>
      </c>
      <c r="W252" s="46">
        <v>1</v>
      </c>
      <c r="X252" s="46" t="s">
        <v>116</v>
      </c>
      <c r="Y252" s="46" t="s">
        <v>194</v>
      </c>
      <c r="Z252" s="46" t="s">
        <v>195</v>
      </c>
      <c r="AA252" s="46"/>
      <c r="AB252" s="54"/>
      <c r="AC252" s="46">
        <v>75102</v>
      </c>
      <c r="AD252" s="44" t="e">
        <f>VLOOKUP(D252,CADASTRE!B:E,4,0)</f>
        <v>#N/A</v>
      </c>
      <c r="AE252" s="20" t="e">
        <f t="shared" si="2"/>
        <v>#N/A</v>
      </c>
      <c r="AF252" s="46" t="s">
        <v>44</v>
      </c>
      <c r="AG252" s="3" t="s">
        <v>120</v>
      </c>
      <c r="AH252" s="3"/>
      <c r="AI252" s="3"/>
    </row>
    <row r="253" spans="1:35" ht="15.75" customHeight="1" x14ac:dyDescent="0.2">
      <c r="A253" s="10"/>
      <c r="B253" s="35" t="s">
        <v>44</v>
      </c>
      <c r="C253" s="10"/>
      <c r="D253" s="46">
        <v>179397</v>
      </c>
      <c r="E253" s="46" t="s">
        <v>37</v>
      </c>
      <c r="F253" s="46" t="s">
        <v>192</v>
      </c>
      <c r="G253" s="10" t="e">
        <f>VLOOKUP(A253,CADASTRE!F:G,2,0)</f>
        <v>#N/A</v>
      </c>
      <c r="H253" s="20" t="e">
        <f t="shared" si="6"/>
        <v>#N/A</v>
      </c>
      <c r="I253" s="47"/>
      <c r="J253" s="10" t="e">
        <f>VLOOKUP(A253,CADASTRE!F:L,7,0)</f>
        <v>#N/A</v>
      </c>
      <c r="K253" s="20" t="e">
        <f t="shared" si="0"/>
        <v>#N/A</v>
      </c>
      <c r="L253" s="46"/>
      <c r="M253" s="10" t="e">
        <f>VLOOKUP(A253,CADASTRE!F:O,6,0)</f>
        <v>#N/A</v>
      </c>
      <c r="N253" s="54"/>
      <c r="O253" s="39" t="e">
        <f>IF(OR(VLOOKUP(A253,CADASTRE!F:V,4,0)="",VLOOKUP(A253,CADASTRE!F:V,4,0)=0),VLOOKUP(A253,CADASTRE!F:V,16,0)+VLOOKUP(A253,CADASTRE!F:X,17,0),VLOOKUP(A253,CADASTRE!F:V,4,0))</f>
        <v>#N/A</v>
      </c>
      <c r="P253" s="15" t="e">
        <f t="shared" si="1"/>
        <v>#N/A</v>
      </c>
      <c r="Q253" s="46" t="s">
        <v>205</v>
      </c>
      <c r="R253" s="40" t="e">
        <f>VLOOKUP(A253,CADASTRE!F:AC,3,0)</f>
        <v>#N/A</v>
      </c>
      <c r="S253" s="41" t="str">
        <f>IFERROR(IF(VLOOKUP(A253,CADASTRE!F:R,13,0)="",VLOOKUP(B253,CADASTRE!F:R,13,0),VLOOKUP(A253,CADASTRE!F:R,13,0)),"")</f>
        <v/>
      </c>
      <c r="T253" s="46" t="s">
        <v>206</v>
      </c>
      <c r="U253" s="49">
        <v>41640</v>
      </c>
      <c r="V253" s="46" t="s">
        <v>128</v>
      </c>
      <c r="W253" s="46">
        <v>1</v>
      </c>
      <c r="X253" s="46" t="s">
        <v>116</v>
      </c>
      <c r="Y253" s="46" t="s">
        <v>194</v>
      </c>
      <c r="Z253" s="46" t="s">
        <v>195</v>
      </c>
      <c r="AA253" s="46"/>
      <c r="AB253" s="54"/>
      <c r="AC253" s="46">
        <v>75102</v>
      </c>
      <c r="AD253" s="44" t="e">
        <f>VLOOKUP(D253,CADASTRE!B:E,4,0)</f>
        <v>#N/A</v>
      </c>
      <c r="AE253" s="20" t="e">
        <f t="shared" si="2"/>
        <v>#N/A</v>
      </c>
      <c r="AF253" s="46" t="s">
        <v>44</v>
      </c>
      <c r="AG253" s="3" t="s">
        <v>120</v>
      </c>
      <c r="AH253" s="3"/>
      <c r="AI253" s="3"/>
    </row>
    <row r="254" spans="1:35" ht="15.75" customHeight="1" x14ac:dyDescent="0.2">
      <c r="A254" s="45">
        <v>1020761816</v>
      </c>
      <c r="B254" s="44">
        <v>1021536474</v>
      </c>
      <c r="C254" s="10"/>
      <c r="D254" s="36">
        <v>181490</v>
      </c>
      <c r="E254" s="36" t="s">
        <v>37</v>
      </c>
      <c r="F254" s="36" t="s">
        <v>178</v>
      </c>
      <c r="G254" s="10" t="str">
        <f>VLOOKUP(A254,CADASTRE!F:G,2,0)</f>
        <v>6 RUE DES JEUNEURS</v>
      </c>
      <c r="H254" s="20" t="b">
        <f t="shared" si="6"/>
        <v>1</v>
      </c>
      <c r="I254" s="37">
        <v>0</v>
      </c>
      <c r="J254" s="10">
        <f>VLOOKUP(A254,CADASTRE!F:L,7,0)</f>
        <v>0</v>
      </c>
      <c r="K254" s="20" t="b">
        <f t="shared" si="0"/>
        <v>1</v>
      </c>
      <c r="L254" s="36">
        <v>1</v>
      </c>
      <c r="M254" s="10">
        <f>VLOOKUP(A254,CADASTRE!F:O,6,0)</f>
        <v>1001</v>
      </c>
      <c r="N254" s="38">
        <v>55.18</v>
      </c>
      <c r="O254" s="39">
        <f>IF(OR(VLOOKUP(A254,CADASTRE!F:V,4,0)="",VLOOKUP(A254,CADASTRE!F:V,4,0)=0),VLOOKUP(A254,CADASTRE!F:V,16,0)+VLOOKUP(A254,CADASTRE!F:X,17,0),VLOOKUP(A254,CADASTRE!F:V,4,0))</f>
        <v>55</v>
      </c>
      <c r="P254" s="15" t="str">
        <f t="shared" si="1"/>
        <v>VRAI</v>
      </c>
      <c r="Q254" s="36" t="s">
        <v>113</v>
      </c>
      <c r="R254" s="40" t="str">
        <f>VLOOKUP(A254,CADASTRE!F:AC,3,0)</f>
        <v>Appartement</v>
      </c>
      <c r="S254" s="41" t="str">
        <f>IFERROR(IF(VLOOKUP(A254,CADASTRE!F:R,13,0)="",VLOOKUP(B254,CADASTRE!F:R,13,0),VLOOKUP(A254,CADASTRE!F:R,13,0)),"")</f>
        <v>Cave</v>
      </c>
      <c r="T254" s="52">
        <v>40004</v>
      </c>
      <c r="V254" s="36" t="s">
        <v>115</v>
      </c>
      <c r="W254" s="43">
        <v>1</v>
      </c>
      <c r="X254" s="36" t="s">
        <v>116</v>
      </c>
      <c r="Y254" s="43" t="s">
        <v>179</v>
      </c>
      <c r="Z254" s="36" t="s">
        <v>180</v>
      </c>
      <c r="AA254" s="43">
        <v>1</v>
      </c>
      <c r="AB254" s="36" t="s">
        <v>181</v>
      </c>
      <c r="AC254" s="36">
        <v>75102</v>
      </c>
      <c r="AD254" s="44">
        <f>VLOOKUP(D254,CADASTRE!B:E,4,0)</f>
        <v>75102</v>
      </c>
      <c r="AE254" s="20" t="b">
        <f t="shared" si="2"/>
        <v>1</v>
      </c>
      <c r="AF254" s="36">
        <v>1020761816</v>
      </c>
      <c r="AG254" s="3" t="s">
        <v>120</v>
      </c>
      <c r="AH254" s="3"/>
      <c r="AI254" s="3"/>
    </row>
    <row r="255" spans="1:35" ht="15.75" customHeight="1" x14ac:dyDescent="0.2">
      <c r="A255" s="34">
        <v>1020761818</v>
      </c>
      <c r="B255" s="35" t="s">
        <v>44</v>
      </c>
      <c r="C255" s="10"/>
      <c r="D255" s="36">
        <v>181491</v>
      </c>
      <c r="E255" s="36" t="s">
        <v>37</v>
      </c>
      <c r="F255" s="36" t="s">
        <v>178</v>
      </c>
      <c r="G255" s="10" t="str">
        <f>VLOOKUP(A255,CADASTRE!F:G,2,0)</f>
        <v>6 RUE DES JEUNEURS</v>
      </c>
      <c r="H255" s="20" t="b">
        <f t="shared" si="6"/>
        <v>1</v>
      </c>
      <c r="I255" s="37">
        <v>1</v>
      </c>
      <c r="J255" s="10">
        <f>VLOOKUP(A255,CADASTRE!F:L,7,0)</f>
        <v>1</v>
      </c>
      <c r="K255" s="20" t="b">
        <f t="shared" si="0"/>
        <v>1</v>
      </c>
      <c r="L255" s="36">
        <v>2</v>
      </c>
      <c r="M255" s="10">
        <f>VLOOKUP(A255,CADASTRE!F:O,6,0)</f>
        <v>1001</v>
      </c>
      <c r="N255" s="38">
        <v>97.15</v>
      </c>
      <c r="O255" s="39">
        <f>IF(OR(VLOOKUP(A255,CADASTRE!F:V,4,0)="",VLOOKUP(A255,CADASTRE!F:V,4,0)=0),VLOOKUP(A255,CADASTRE!F:V,16,0)+VLOOKUP(A255,CADASTRE!F:X,17,0),VLOOKUP(A255,CADASTRE!F:V,4,0))</f>
        <v>77</v>
      </c>
      <c r="P255" s="15" t="str">
        <f t="shared" si="1"/>
        <v>FAUX</v>
      </c>
      <c r="Q255" s="36" t="s">
        <v>113</v>
      </c>
      <c r="R255" s="40" t="str">
        <f>VLOOKUP(A255,CADASTRE!F:AC,3,0)</f>
        <v>Appartement</v>
      </c>
      <c r="S255" s="41" t="str">
        <f>IFERROR(IF(VLOOKUP(A255,CADASTRE!F:R,13,0)="",VLOOKUP(B255,CADASTRE!F:R,13,0),VLOOKUP(A255,CADASTRE!F:R,13,0)),"")</f>
        <v/>
      </c>
      <c r="T255" s="52">
        <v>40004</v>
      </c>
      <c r="V255" s="36" t="s">
        <v>115</v>
      </c>
      <c r="W255" s="43">
        <v>1</v>
      </c>
      <c r="X255" s="36" t="s">
        <v>116</v>
      </c>
      <c r="Y255" s="43" t="s">
        <v>179</v>
      </c>
      <c r="Z255" s="36" t="s">
        <v>180</v>
      </c>
      <c r="AA255" s="43">
        <v>1</v>
      </c>
      <c r="AB255" s="36" t="s">
        <v>181</v>
      </c>
      <c r="AC255" s="36">
        <v>75102</v>
      </c>
      <c r="AD255" s="44">
        <f>VLOOKUP(D255,CADASTRE!B:E,4,0)</f>
        <v>75102</v>
      </c>
      <c r="AE255" s="20" t="b">
        <f t="shared" si="2"/>
        <v>1</v>
      </c>
      <c r="AF255" s="36">
        <v>1020761818</v>
      </c>
      <c r="AG255" s="3" t="s">
        <v>120</v>
      </c>
      <c r="AH255" s="3"/>
      <c r="AI255" s="3"/>
    </row>
    <row r="256" spans="1:35" ht="15.75" customHeight="1" x14ac:dyDescent="0.2">
      <c r="A256" s="34">
        <v>1020761820</v>
      </c>
      <c r="B256" s="44">
        <v>1021080777</v>
      </c>
      <c r="C256" s="10"/>
      <c r="D256" s="36">
        <v>181492</v>
      </c>
      <c r="E256" s="36" t="s">
        <v>37</v>
      </c>
      <c r="F256" s="36" t="s">
        <v>178</v>
      </c>
      <c r="G256" s="10" t="str">
        <f>VLOOKUP(A256,CADASTRE!F:G,2,0)</f>
        <v>6 RUE DES JEUNEURS</v>
      </c>
      <c r="H256" s="20" t="b">
        <f t="shared" si="6"/>
        <v>1</v>
      </c>
      <c r="I256" s="37">
        <v>1</v>
      </c>
      <c r="J256" s="10">
        <f>VLOOKUP(A256,CADASTRE!F:L,7,0)</f>
        <v>1</v>
      </c>
      <c r="K256" s="20" t="b">
        <f t="shared" si="0"/>
        <v>1</v>
      </c>
      <c r="L256" s="36">
        <v>3</v>
      </c>
      <c r="M256" s="10">
        <f>VLOOKUP(A256,CADASTRE!F:O,6,0)</f>
        <v>3001</v>
      </c>
      <c r="N256" s="38">
        <v>80.989999999999995</v>
      </c>
      <c r="O256" s="39">
        <f>IF(OR(VLOOKUP(A256,CADASTRE!F:V,4,0)="",VLOOKUP(A256,CADASTRE!F:V,4,0)=0),VLOOKUP(A256,CADASTRE!F:V,16,0)+VLOOKUP(A256,CADASTRE!F:X,17,0),VLOOKUP(A256,CADASTRE!F:V,4,0))</f>
        <v>75</v>
      </c>
      <c r="P256" s="15" t="str">
        <f t="shared" si="1"/>
        <v>FAUX</v>
      </c>
      <c r="Q256" s="36" t="s">
        <v>113</v>
      </c>
      <c r="R256" s="40" t="str">
        <f>VLOOKUP(A256,CADASTRE!F:AC,3,0)</f>
        <v>Appartement</v>
      </c>
      <c r="S256" s="41" t="str">
        <f>IFERROR(IF(VLOOKUP(A256,CADASTRE!F:R,13,0)="",VLOOKUP(B256,CADASTRE!F:R,13,0),VLOOKUP(A256,CADASTRE!F:R,13,0)),"")</f>
        <v>Cave</v>
      </c>
      <c r="T256" s="52">
        <v>40004</v>
      </c>
      <c r="V256" s="36" t="s">
        <v>115</v>
      </c>
      <c r="W256" s="43">
        <v>1</v>
      </c>
      <c r="X256" s="36" t="s">
        <v>116</v>
      </c>
      <c r="Y256" s="43" t="s">
        <v>179</v>
      </c>
      <c r="Z256" s="36" t="s">
        <v>180</v>
      </c>
      <c r="AA256" s="43">
        <v>1</v>
      </c>
      <c r="AB256" s="36" t="s">
        <v>181</v>
      </c>
      <c r="AC256" s="36">
        <v>75102</v>
      </c>
      <c r="AD256" s="44">
        <f>VLOOKUP(D256,CADASTRE!B:E,4,0)</f>
        <v>75102</v>
      </c>
      <c r="AE256" s="20" t="b">
        <f t="shared" si="2"/>
        <v>1</v>
      </c>
      <c r="AF256" s="36">
        <v>1020761820</v>
      </c>
      <c r="AG256" s="3" t="s">
        <v>120</v>
      </c>
      <c r="AH256" s="3"/>
      <c r="AI256" s="3"/>
    </row>
    <row r="257" spans="1:35" ht="15.75" customHeight="1" x14ac:dyDescent="0.2">
      <c r="A257" s="34">
        <v>1020761823</v>
      </c>
      <c r="B257" s="44">
        <v>1021404124</v>
      </c>
      <c r="C257" s="10"/>
      <c r="D257" s="36">
        <v>181493</v>
      </c>
      <c r="E257" s="36" t="s">
        <v>37</v>
      </c>
      <c r="F257" s="36" t="s">
        <v>178</v>
      </c>
      <c r="G257" s="10" t="str">
        <f>VLOOKUP(A257,CADASTRE!F:G,2,0)</f>
        <v>6 RUE DES JEUNEURS</v>
      </c>
      <c r="H257" s="20" t="b">
        <f t="shared" si="6"/>
        <v>1</v>
      </c>
      <c r="I257" s="37">
        <v>1</v>
      </c>
      <c r="J257" s="10">
        <f>VLOOKUP(A257,CADASTRE!F:L,7,0)</f>
        <v>1</v>
      </c>
      <c r="K257" s="20" t="b">
        <f t="shared" ref="K257:K343" si="7">I257=J257</f>
        <v>1</v>
      </c>
      <c r="L257" s="36">
        <v>4</v>
      </c>
      <c r="M257" s="10">
        <f>VLOOKUP(A257,CADASTRE!F:O,6,0)</f>
        <v>4001</v>
      </c>
      <c r="N257" s="38">
        <v>58.23</v>
      </c>
      <c r="O257" s="39">
        <f>IF(OR(VLOOKUP(A257,CADASTRE!F:V,4,0)="",VLOOKUP(A257,CADASTRE!F:V,4,0)=0),VLOOKUP(A257,CADASTRE!F:V,16,0)+VLOOKUP(A257,CADASTRE!F:X,17,0),VLOOKUP(A257,CADASTRE!F:V,4,0))</f>
        <v>51</v>
      </c>
      <c r="P257" s="15" t="str">
        <f t="shared" ref="P257:P343" si="8">IF(ABS(N257-O257)&gt;3,"FAUX","VRAI")</f>
        <v>FAUX</v>
      </c>
      <c r="Q257" s="36" t="s">
        <v>113</v>
      </c>
      <c r="R257" s="40" t="str">
        <f>VLOOKUP(A257,CADASTRE!F:AC,3,0)</f>
        <v>Appartement</v>
      </c>
      <c r="S257" s="41" t="str">
        <f>IFERROR(IF(VLOOKUP(A257,CADASTRE!F:R,13,0)="",VLOOKUP(B257,CADASTRE!F:R,13,0),VLOOKUP(A257,CADASTRE!F:R,13,0)),"")</f>
        <v>Cave</v>
      </c>
      <c r="T257" s="52">
        <v>40004</v>
      </c>
      <c r="V257" s="36" t="s">
        <v>115</v>
      </c>
      <c r="W257" s="43">
        <v>1</v>
      </c>
      <c r="X257" s="36" t="s">
        <v>116</v>
      </c>
      <c r="Y257" s="43" t="s">
        <v>179</v>
      </c>
      <c r="Z257" s="36" t="s">
        <v>180</v>
      </c>
      <c r="AA257" s="43">
        <v>1</v>
      </c>
      <c r="AB257" s="36" t="s">
        <v>181</v>
      </c>
      <c r="AC257" s="36">
        <v>75102</v>
      </c>
      <c r="AD257" s="44">
        <f>VLOOKUP(D257,CADASTRE!B:E,4,0)</f>
        <v>75102</v>
      </c>
      <c r="AE257" s="20" t="b">
        <f t="shared" ref="AE257:AE343" si="9">AC257=AD257</f>
        <v>1</v>
      </c>
      <c r="AF257" s="36">
        <v>1020761823</v>
      </c>
      <c r="AG257" s="3" t="s">
        <v>120</v>
      </c>
      <c r="AH257" s="3"/>
      <c r="AI257" s="3"/>
    </row>
    <row r="258" spans="1:35" ht="15.75" customHeight="1" x14ac:dyDescent="0.2">
      <c r="A258" s="34">
        <v>1020761824</v>
      </c>
      <c r="B258" s="44">
        <v>1021121979</v>
      </c>
      <c r="C258" s="10"/>
      <c r="D258" s="36">
        <v>181494</v>
      </c>
      <c r="E258" s="36" t="s">
        <v>37</v>
      </c>
      <c r="F258" s="36" t="s">
        <v>178</v>
      </c>
      <c r="G258" s="10" t="str">
        <f>VLOOKUP(A258,CADASTRE!F:G,2,0)</f>
        <v>6 RUE DES JEUNEURS</v>
      </c>
      <c r="H258" s="20" t="b">
        <f t="shared" si="6"/>
        <v>1</v>
      </c>
      <c r="I258" s="37">
        <v>2</v>
      </c>
      <c r="J258" s="10">
        <f>VLOOKUP(A258,CADASTRE!F:L,7,0)</f>
        <v>2</v>
      </c>
      <c r="K258" s="20" t="b">
        <f t="shared" si="7"/>
        <v>1</v>
      </c>
      <c r="L258" s="36">
        <v>5</v>
      </c>
      <c r="M258" s="10">
        <f>VLOOKUP(A258,CADASTRE!F:O,6,0)</f>
        <v>5001</v>
      </c>
      <c r="N258" s="38">
        <v>81.58</v>
      </c>
      <c r="O258" s="39">
        <f>IF(OR(VLOOKUP(A258,CADASTRE!F:V,4,0)="",VLOOKUP(A258,CADASTRE!F:V,4,0)=0),VLOOKUP(A258,CADASTRE!F:V,16,0)+VLOOKUP(A258,CADASTRE!F:X,17,0),VLOOKUP(A258,CADASTRE!F:V,4,0))</f>
        <v>75</v>
      </c>
      <c r="P258" s="15" t="str">
        <f t="shared" si="8"/>
        <v>FAUX</v>
      </c>
      <c r="Q258" s="36" t="s">
        <v>113</v>
      </c>
      <c r="R258" s="40" t="str">
        <f>VLOOKUP(A258,CADASTRE!F:AC,3,0)</f>
        <v>Appartement</v>
      </c>
      <c r="S258" s="41" t="str">
        <f>IFERROR(IF(VLOOKUP(A258,CADASTRE!F:R,13,0)="",VLOOKUP(B258,CADASTRE!F:R,13,0),VLOOKUP(A258,CADASTRE!F:R,13,0)),"")</f>
        <v>Cave</v>
      </c>
      <c r="T258" s="52">
        <v>40004</v>
      </c>
      <c r="V258" s="36" t="s">
        <v>115</v>
      </c>
      <c r="W258" s="43">
        <v>1</v>
      </c>
      <c r="X258" s="36" t="s">
        <v>116</v>
      </c>
      <c r="Y258" s="43" t="s">
        <v>179</v>
      </c>
      <c r="Z258" s="36" t="s">
        <v>180</v>
      </c>
      <c r="AA258" s="43">
        <v>1</v>
      </c>
      <c r="AB258" s="36" t="s">
        <v>181</v>
      </c>
      <c r="AC258" s="36">
        <v>75102</v>
      </c>
      <c r="AD258" s="44">
        <f>VLOOKUP(D258,CADASTRE!B:E,4,0)</f>
        <v>75102</v>
      </c>
      <c r="AE258" s="20" t="b">
        <f t="shared" si="9"/>
        <v>1</v>
      </c>
      <c r="AF258" s="36">
        <v>1020761824</v>
      </c>
      <c r="AG258" s="3" t="s">
        <v>120</v>
      </c>
      <c r="AH258" s="3"/>
      <c r="AI258" s="3"/>
    </row>
    <row r="259" spans="1:35" ht="15.75" customHeight="1" x14ac:dyDescent="0.2">
      <c r="A259" s="34">
        <v>1020761825</v>
      </c>
      <c r="B259" s="44">
        <v>1021124044</v>
      </c>
      <c r="C259" s="10"/>
      <c r="D259" s="36">
        <v>181495</v>
      </c>
      <c r="E259" s="36" t="s">
        <v>37</v>
      </c>
      <c r="F259" s="36" t="s">
        <v>178</v>
      </c>
      <c r="G259" s="10" t="str">
        <f>VLOOKUP(A259,CADASTRE!F:G,2,0)</f>
        <v>6 RUE DES JEUNEURS</v>
      </c>
      <c r="H259" s="20" t="b">
        <f t="shared" ref="H259:H322" si="10">(LEFT(F259,SEARCH(" ",F259))=LEFT(G259,SEARCH(" ",G259)))</f>
        <v>1</v>
      </c>
      <c r="I259" s="37">
        <v>2</v>
      </c>
      <c r="J259" s="10">
        <f>VLOOKUP(A259,CADASTRE!F:L,7,0)</f>
        <v>2</v>
      </c>
      <c r="K259" s="20" t="b">
        <f t="shared" si="7"/>
        <v>1</v>
      </c>
      <c r="L259" s="36">
        <v>6</v>
      </c>
      <c r="M259" s="10">
        <f>VLOOKUP(A259,CADASTRE!F:O,6,0)</f>
        <v>6001</v>
      </c>
      <c r="N259" s="38">
        <v>79.59</v>
      </c>
      <c r="O259" s="39">
        <f>IF(OR(VLOOKUP(A259,CADASTRE!F:V,4,0)="",VLOOKUP(A259,CADASTRE!F:V,4,0)=0),VLOOKUP(A259,CADASTRE!F:V,16,0)+VLOOKUP(A259,CADASTRE!F:X,17,0),VLOOKUP(A259,CADASTRE!F:V,4,0))</f>
        <v>73</v>
      </c>
      <c r="P259" s="15" t="str">
        <f t="shared" si="8"/>
        <v>FAUX</v>
      </c>
      <c r="Q259" s="36" t="s">
        <v>113</v>
      </c>
      <c r="R259" s="40" t="str">
        <f>VLOOKUP(A259,CADASTRE!F:AC,3,0)</f>
        <v>Appartement</v>
      </c>
      <c r="S259" s="41" t="str">
        <f>IFERROR(IF(VLOOKUP(A259,CADASTRE!F:R,13,0)="",VLOOKUP(B259,CADASTRE!F:R,13,0),VLOOKUP(A259,CADASTRE!F:R,13,0)),"")</f>
        <v>Cave</v>
      </c>
      <c r="T259" s="52">
        <v>40004</v>
      </c>
      <c r="V259" s="36" t="s">
        <v>115</v>
      </c>
      <c r="W259" s="43">
        <v>1</v>
      </c>
      <c r="X259" s="36" t="s">
        <v>116</v>
      </c>
      <c r="Y259" s="43" t="s">
        <v>179</v>
      </c>
      <c r="Z259" s="36" t="s">
        <v>180</v>
      </c>
      <c r="AA259" s="43">
        <v>1</v>
      </c>
      <c r="AB259" s="36" t="s">
        <v>181</v>
      </c>
      <c r="AC259" s="36">
        <v>75102</v>
      </c>
      <c r="AD259" s="44">
        <f>VLOOKUP(D259,CADASTRE!B:E,4,0)</f>
        <v>75102</v>
      </c>
      <c r="AE259" s="20" t="b">
        <f t="shared" si="9"/>
        <v>1</v>
      </c>
      <c r="AF259" s="36">
        <v>1020761825</v>
      </c>
      <c r="AG259" s="3" t="s">
        <v>120</v>
      </c>
      <c r="AH259" s="3"/>
      <c r="AI259" s="3"/>
    </row>
    <row r="260" spans="1:35" ht="15.75" customHeight="1" x14ac:dyDescent="0.2">
      <c r="A260" s="34">
        <v>1020761827</v>
      </c>
      <c r="B260" s="44">
        <v>1021016417</v>
      </c>
      <c r="C260" s="10"/>
      <c r="D260" s="36">
        <v>181496</v>
      </c>
      <c r="E260" s="36" t="s">
        <v>37</v>
      </c>
      <c r="F260" s="36" t="s">
        <v>178</v>
      </c>
      <c r="G260" s="10" t="str">
        <f>VLOOKUP(A260,CADASTRE!F:G,2,0)</f>
        <v>6 RUE DES JEUNEURS</v>
      </c>
      <c r="H260" s="20" t="b">
        <f t="shared" si="10"/>
        <v>1</v>
      </c>
      <c r="I260" s="37">
        <v>2</v>
      </c>
      <c r="J260" s="10">
        <f>VLOOKUP(A260,CADASTRE!F:L,7,0)</f>
        <v>2</v>
      </c>
      <c r="K260" s="20" t="b">
        <f t="shared" si="7"/>
        <v>1</v>
      </c>
      <c r="L260" s="36">
        <v>7</v>
      </c>
      <c r="M260" s="10">
        <f>VLOOKUP(A260,CADASTRE!F:O,6,0)</f>
        <v>7001</v>
      </c>
      <c r="N260" s="38">
        <v>58.14</v>
      </c>
      <c r="O260" s="39">
        <f>IF(OR(VLOOKUP(A260,CADASTRE!F:V,4,0)="",VLOOKUP(A260,CADASTRE!F:V,4,0)=0),VLOOKUP(A260,CADASTRE!F:V,16,0)+VLOOKUP(A260,CADASTRE!F:X,17,0),VLOOKUP(A260,CADASTRE!F:V,4,0))</f>
        <v>51</v>
      </c>
      <c r="P260" s="15" t="str">
        <f t="shared" si="8"/>
        <v>FAUX</v>
      </c>
      <c r="Q260" s="36" t="s">
        <v>113</v>
      </c>
      <c r="R260" s="40" t="str">
        <f>VLOOKUP(A260,CADASTRE!F:AC,3,0)</f>
        <v>Appartement</v>
      </c>
      <c r="S260" s="41" t="str">
        <f>IFERROR(IF(VLOOKUP(A260,CADASTRE!F:R,13,0)="",VLOOKUP(B260,CADASTRE!F:R,13,0),VLOOKUP(A260,CADASTRE!F:R,13,0)),"")</f>
        <v>Cave</v>
      </c>
      <c r="T260" s="52">
        <v>40004</v>
      </c>
      <c r="V260" s="36" t="s">
        <v>115</v>
      </c>
      <c r="W260" s="43">
        <v>1</v>
      </c>
      <c r="X260" s="36" t="s">
        <v>116</v>
      </c>
      <c r="Y260" s="43" t="s">
        <v>179</v>
      </c>
      <c r="Z260" s="36" t="s">
        <v>180</v>
      </c>
      <c r="AA260" s="43">
        <v>1</v>
      </c>
      <c r="AB260" s="36" t="s">
        <v>181</v>
      </c>
      <c r="AC260" s="36">
        <v>75102</v>
      </c>
      <c r="AD260" s="44">
        <f>VLOOKUP(D260,CADASTRE!B:E,4,0)</f>
        <v>75102</v>
      </c>
      <c r="AE260" s="20" t="b">
        <f t="shared" si="9"/>
        <v>1</v>
      </c>
      <c r="AF260" s="36">
        <v>1020761827</v>
      </c>
      <c r="AG260" s="3" t="s">
        <v>120</v>
      </c>
      <c r="AH260" s="3"/>
      <c r="AI260" s="3"/>
    </row>
    <row r="261" spans="1:35" ht="15.75" customHeight="1" x14ac:dyDescent="0.2">
      <c r="A261" s="34">
        <v>1020761829</v>
      </c>
      <c r="B261" s="44">
        <v>1020989184</v>
      </c>
      <c r="C261" s="10"/>
      <c r="D261" s="36">
        <v>181497</v>
      </c>
      <c r="E261" s="36" t="s">
        <v>37</v>
      </c>
      <c r="F261" s="36" t="s">
        <v>178</v>
      </c>
      <c r="G261" s="10" t="str">
        <f>VLOOKUP(A261,CADASTRE!F:G,2,0)</f>
        <v>6 RUE DES JEUNEURS</v>
      </c>
      <c r="H261" s="20" t="b">
        <f t="shared" si="10"/>
        <v>1</v>
      </c>
      <c r="I261" s="37">
        <v>3</v>
      </c>
      <c r="J261" s="10">
        <f>VLOOKUP(A261,CADASTRE!F:L,7,0)</f>
        <v>3</v>
      </c>
      <c r="K261" s="20" t="b">
        <f t="shared" si="7"/>
        <v>1</v>
      </c>
      <c r="L261" s="36">
        <v>8</v>
      </c>
      <c r="M261" s="10">
        <f>VLOOKUP(A261,CADASTRE!F:O,6,0)</f>
        <v>8001</v>
      </c>
      <c r="N261" s="38">
        <v>81.62</v>
      </c>
      <c r="O261" s="39">
        <f>IF(OR(VLOOKUP(A261,CADASTRE!F:V,4,0)="",VLOOKUP(A261,CADASTRE!F:V,4,0)=0),VLOOKUP(A261,CADASTRE!F:V,16,0)+VLOOKUP(A261,CADASTRE!F:X,17,0),VLOOKUP(A261,CADASTRE!F:V,4,0))</f>
        <v>76</v>
      </c>
      <c r="P261" s="15" t="str">
        <f t="shared" si="8"/>
        <v>FAUX</v>
      </c>
      <c r="Q261" s="36" t="s">
        <v>113</v>
      </c>
      <c r="R261" s="40" t="str">
        <f>VLOOKUP(A261,CADASTRE!F:AC,3,0)</f>
        <v>Appartement</v>
      </c>
      <c r="S261" s="41" t="str">
        <f>IFERROR(IF(VLOOKUP(A261,CADASTRE!F:R,13,0)="",VLOOKUP(B261,CADASTRE!F:R,13,0),VLOOKUP(A261,CADASTRE!F:R,13,0)),"")</f>
        <v>Cave</v>
      </c>
      <c r="T261" s="52">
        <v>40004</v>
      </c>
      <c r="V261" s="36" t="s">
        <v>115</v>
      </c>
      <c r="W261" s="43">
        <v>1</v>
      </c>
      <c r="X261" s="36" t="s">
        <v>116</v>
      </c>
      <c r="Y261" s="43" t="s">
        <v>179</v>
      </c>
      <c r="Z261" s="36" t="s">
        <v>180</v>
      </c>
      <c r="AA261" s="43">
        <v>1</v>
      </c>
      <c r="AB261" s="36" t="s">
        <v>181</v>
      </c>
      <c r="AC261" s="36">
        <v>75102</v>
      </c>
      <c r="AD261" s="44">
        <f>VLOOKUP(D261,CADASTRE!B:E,4,0)</f>
        <v>75102</v>
      </c>
      <c r="AE261" s="20" t="b">
        <f t="shared" si="9"/>
        <v>1</v>
      </c>
      <c r="AF261" s="36">
        <v>1020761829</v>
      </c>
      <c r="AG261" s="3" t="s">
        <v>120</v>
      </c>
      <c r="AH261" s="3"/>
      <c r="AI261" s="3"/>
    </row>
    <row r="262" spans="1:35" ht="15.75" customHeight="1" x14ac:dyDescent="0.2">
      <c r="A262" s="34">
        <v>1020761830</v>
      </c>
      <c r="B262" s="44">
        <v>1021817726</v>
      </c>
      <c r="C262" s="10"/>
      <c r="D262" s="36">
        <v>181498</v>
      </c>
      <c r="E262" s="36" t="s">
        <v>37</v>
      </c>
      <c r="F262" s="36" t="s">
        <v>178</v>
      </c>
      <c r="G262" s="10" t="str">
        <f>VLOOKUP(A262,CADASTRE!F:G,2,0)</f>
        <v>6 RUE DES JEUNEURS</v>
      </c>
      <c r="H262" s="20" t="b">
        <f t="shared" si="10"/>
        <v>1</v>
      </c>
      <c r="I262" s="37">
        <v>3</v>
      </c>
      <c r="J262" s="10">
        <f>VLOOKUP(A262,CADASTRE!F:L,7,0)</f>
        <v>3</v>
      </c>
      <c r="K262" s="20" t="b">
        <f t="shared" si="7"/>
        <v>1</v>
      </c>
      <c r="L262" s="36">
        <v>9</v>
      </c>
      <c r="M262" s="10">
        <f>VLOOKUP(A262,CADASTRE!F:O,6,0)</f>
        <v>9001</v>
      </c>
      <c r="N262" s="38">
        <v>79.489999999999995</v>
      </c>
      <c r="O262" s="39">
        <f>IF(OR(VLOOKUP(A262,CADASTRE!F:V,4,0)="",VLOOKUP(A262,CADASTRE!F:V,4,0)=0),VLOOKUP(A262,CADASTRE!F:V,16,0)+VLOOKUP(A262,CADASTRE!F:X,17,0),VLOOKUP(A262,CADASTRE!F:V,4,0))</f>
        <v>74</v>
      </c>
      <c r="P262" s="15" t="str">
        <f t="shared" si="8"/>
        <v>FAUX</v>
      </c>
      <c r="Q262" s="36" t="s">
        <v>113</v>
      </c>
      <c r="R262" s="40" t="str">
        <f>VLOOKUP(A262,CADASTRE!F:AC,3,0)</f>
        <v>Appartement</v>
      </c>
      <c r="S262" s="41" t="str">
        <f>IFERROR(IF(VLOOKUP(A262,CADASTRE!F:R,13,0)="",VLOOKUP(B262,CADASTRE!F:R,13,0),VLOOKUP(A262,CADASTRE!F:R,13,0)),"")</f>
        <v>Cave</v>
      </c>
      <c r="T262" s="52">
        <v>40004</v>
      </c>
      <c r="V262" s="36" t="s">
        <v>115</v>
      </c>
      <c r="W262" s="43">
        <v>1</v>
      </c>
      <c r="X262" s="36" t="s">
        <v>116</v>
      </c>
      <c r="Y262" s="43" t="s">
        <v>179</v>
      </c>
      <c r="Z262" s="36" t="s">
        <v>180</v>
      </c>
      <c r="AA262" s="43">
        <v>1</v>
      </c>
      <c r="AB262" s="36" t="s">
        <v>181</v>
      </c>
      <c r="AC262" s="36">
        <v>75102</v>
      </c>
      <c r="AD262" s="44">
        <f>VLOOKUP(D262,CADASTRE!B:E,4,0)</f>
        <v>75102</v>
      </c>
      <c r="AE262" s="20" t="b">
        <f t="shared" si="9"/>
        <v>1</v>
      </c>
      <c r="AF262" s="36">
        <v>1020761830</v>
      </c>
      <c r="AG262" s="3" t="s">
        <v>120</v>
      </c>
      <c r="AH262" s="3"/>
      <c r="AI262" s="3"/>
    </row>
    <row r="263" spans="1:35" ht="15.75" customHeight="1" x14ac:dyDescent="0.2">
      <c r="A263" s="34">
        <v>1020761832</v>
      </c>
      <c r="B263" s="44">
        <v>1021452823</v>
      </c>
      <c r="C263" s="10"/>
      <c r="D263" s="36">
        <v>181499</v>
      </c>
      <c r="E263" s="36" t="s">
        <v>37</v>
      </c>
      <c r="F263" s="36" t="s">
        <v>178</v>
      </c>
      <c r="G263" s="10" t="str">
        <f>VLOOKUP(A263,CADASTRE!F:G,2,0)</f>
        <v>6 RUE DES JEUNEURS</v>
      </c>
      <c r="H263" s="20" t="b">
        <f t="shared" si="10"/>
        <v>1</v>
      </c>
      <c r="I263" s="37">
        <v>3</v>
      </c>
      <c r="J263" s="10">
        <f>VLOOKUP(A263,CADASTRE!F:L,7,0)</f>
        <v>3</v>
      </c>
      <c r="K263" s="20" t="b">
        <f t="shared" si="7"/>
        <v>1</v>
      </c>
      <c r="L263" s="36">
        <v>10</v>
      </c>
      <c r="M263" s="10">
        <f>VLOOKUP(A263,CADASTRE!F:O,6,0)</f>
        <v>10001</v>
      </c>
      <c r="N263" s="38">
        <v>58.33</v>
      </c>
      <c r="O263" s="39">
        <f>IF(OR(VLOOKUP(A263,CADASTRE!F:V,4,0)="",VLOOKUP(A263,CADASTRE!F:V,4,0)=0),VLOOKUP(A263,CADASTRE!F:V,16,0)+VLOOKUP(A263,CADASTRE!F:X,17,0),VLOOKUP(A263,CADASTRE!F:V,4,0))</f>
        <v>51</v>
      </c>
      <c r="P263" s="15" t="str">
        <f t="shared" si="8"/>
        <v>FAUX</v>
      </c>
      <c r="Q263" s="36" t="s">
        <v>113</v>
      </c>
      <c r="R263" s="40" t="str">
        <f>VLOOKUP(A263,CADASTRE!F:AC,3,0)</f>
        <v>Appartement</v>
      </c>
      <c r="S263" s="41" t="str">
        <f>IFERROR(IF(VLOOKUP(A263,CADASTRE!F:R,13,0)="",VLOOKUP(B263,CADASTRE!F:R,13,0),VLOOKUP(A263,CADASTRE!F:R,13,0)),"")</f>
        <v>Cave</v>
      </c>
      <c r="T263" s="52">
        <v>40004</v>
      </c>
      <c r="V263" s="36" t="s">
        <v>115</v>
      </c>
      <c r="W263" s="43">
        <v>1</v>
      </c>
      <c r="X263" s="36" t="s">
        <v>116</v>
      </c>
      <c r="Y263" s="43" t="s">
        <v>179</v>
      </c>
      <c r="Z263" s="36" t="s">
        <v>180</v>
      </c>
      <c r="AA263" s="43">
        <v>1</v>
      </c>
      <c r="AB263" s="36" t="s">
        <v>181</v>
      </c>
      <c r="AC263" s="36">
        <v>75102</v>
      </c>
      <c r="AD263" s="44">
        <f>VLOOKUP(D263,CADASTRE!B:E,4,0)</f>
        <v>75102</v>
      </c>
      <c r="AE263" s="20" t="b">
        <f t="shared" si="9"/>
        <v>1</v>
      </c>
      <c r="AF263" s="36">
        <v>1020761832</v>
      </c>
      <c r="AG263" s="3" t="s">
        <v>120</v>
      </c>
      <c r="AH263" s="3"/>
      <c r="AI263" s="3"/>
    </row>
    <row r="264" spans="1:35" ht="15.75" customHeight="1" x14ac:dyDescent="0.2">
      <c r="A264" s="34">
        <v>1020039382</v>
      </c>
      <c r="B264" s="44">
        <v>1021730302</v>
      </c>
      <c r="C264" s="10"/>
      <c r="D264" s="36">
        <v>181500</v>
      </c>
      <c r="E264" s="36" t="s">
        <v>37</v>
      </c>
      <c r="F264" s="36" t="s">
        <v>178</v>
      </c>
      <c r="G264" s="10" t="str">
        <f>VLOOKUP(A264,CADASTRE!F:G,2,0)</f>
        <v>6 RUE DES JEUNEURS</v>
      </c>
      <c r="H264" s="20" t="b">
        <f t="shared" si="10"/>
        <v>1</v>
      </c>
      <c r="I264" s="37">
        <v>4</v>
      </c>
      <c r="J264" s="10">
        <f>VLOOKUP(A264,CADASTRE!F:L,7,0)</f>
        <v>4</v>
      </c>
      <c r="K264" s="20" t="b">
        <f t="shared" si="7"/>
        <v>1</v>
      </c>
      <c r="L264" s="36">
        <v>11</v>
      </c>
      <c r="M264" s="10">
        <f>VLOOKUP(A264,CADASTRE!F:O,6,0)</f>
        <v>11001</v>
      </c>
      <c r="N264" s="38">
        <v>81.48</v>
      </c>
      <c r="O264" s="39">
        <f>IF(OR(VLOOKUP(A264,CADASTRE!F:V,4,0)="",VLOOKUP(A264,CADASTRE!F:V,4,0)=0),VLOOKUP(A264,CADASTRE!F:V,16,0)+VLOOKUP(A264,CADASTRE!F:X,17,0),VLOOKUP(A264,CADASTRE!F:V,4,0))</f>
        <v>76</v>
      </c>
      <c r="P264" s="15" t="str">
        <f t="shared" si="8"/>
        <v>FAUX</v>
      </c>
      <c r="Q264" s="36" t="s">
        <v>113</v>
      </c>
      <c r="R264" s="40" t="str">
        <f>VLOOKUP(A264,CADASTRE!F:AC,3,0)</f>
        <v>Appartement</v>
      </c>
      <c r="S264" s="41" t="str">
        <f>IFERROR(IF(VLOOKUP(A264,CADASTRE!F:R,13,0)="",VLOOKUP(B264,CADASTRE!F:R,13,0),VLOOKUP(A264,CADASTRE!F:R,13,0)),"")</f>
        <v>Cave</v>
      </c>
      <c r="T264" s="52">
        <v>40004</v>
      </c>
      <c r="V264" s="36" t="s">
        <v>115</v>
      </c>
      <c r="W264" s="43">
        <v>1</v>
      </c>
      <c r="X264" s="36" t="s">
        <v>116</v>
      </c>
      <c r="Y264" s="43" t="s">
        <v>179</v>
      </c>
      <c r="Z264" s="36" t="s">
        <v>180</v>
      </c>
      <c r="AA264" s="43">
        <v>1</v>
      </c>
      <c r="AB264" s="36" t="s">
        <v>181</v>
      </c>
      <c r="AC264" s="36">
        <v>75102</v>
      </c>
      <c r="AD264" s="44">
        <f>VLOOKUP(D264,CADASTRE!B:E,4,0)</f>
        <v>75102</v>
      </c>
      <c r="AE264" s="20" t="b">
        <f t="shared" si="9"/>
        <v>1</v>
      </c>
      <c r="AF264" s="36">
        <v>1020039382</v>
      </c>
      <c r="AG264" s="3" t="s">
        <v>120</v>
      </c>
      <c r="AH264" s="3"/>
      <c r="AI264" s="3"/>
    </row>
    <row r="265" spans="1:35" ht="15.75" customHeight="1" x14ac:dyDescent="0.2">
      <c r="A265" s="34">
        <v>1020039383</v>
      </c>
      <c r="B265" s="44">
        <v>1021001886</v>
      </c>
      <c r="C265" s="10"/>
      <c r="D265" s="36">
        <v>181501</v>
      </c>
      <c r="E265" s="36" t="s">
        <v>37</v>
      </c>
      <c r="F265" s="36" t="s">
        <v>178</v>
      </c>
      <c r="G265" s="10" t="str">
        <f>VLOOKUP(A265,CADASTRE!F:G,2,0)</f>
        <v>6 RUE DES JEUNEURS</v>
      </c>
      <c r="H265" s="20" t="b">
        <f t="shared" si="10"/>
        <v>1</v>
      </c>
      <c r="I265" s="37">
        <v>4</v>
      </c>
      <c r="J265" s="10">
        <f>VLOOKUP(A265,CADASTRE!F:L,7,0)</f>
        <v>4</v>
      </c>
      <c r="K265" s="20" t="b">
        <f t="shared" si="7"/>
        <v>1</v>
      </c>
      <c r="L265" s="36">
        <v>12</v>
      </c>
      <c r="M265" s="10">
        <f>VLOOKUP(A265,CADASTRE!F:O,6,0)</f>
        <v>12001</v>
      </c>
      <c r="N265" s="38">
        <v>58.58</v>
      </c>
      <c r="O265" s="39">
        <f>IF(OR(VLOOKUP(A265,CADASTRE!F:V,4,0)="",VLOOKUP(A265,CADASTRE!F:V,4,0)=0),VLOOKUP(A265,CADASTRE!F:V,16,0)+VLOOKUP(A265,CADASTRE!F:X,17,0),VLOOKUP(A265,CADASTRE!F:V,4,0))</f>
        <v>51</v>
      </c>
      <c r="P265" s="15" t="str">
        <f t="shared" si="8"/>
        <v>FAUX</v>
      </c>
      <c r="Q265" s="36" t="s">
        <v>113</v>
      </c>
      <c r="R265" s="40" t="str">
        <f>VLOOKUP(A265,CADASTRE!F:AC,3,0)</f>
        <v>Appartement</v>
      </c>
      <c r="S265" s="41" t="str">
        <f>IFERROR(IF(VLOOKUP(A265,CADASTRE!F:R,13,0)="",VLOOKUP(B265,CADASTRE!F:R,13,0),VLOOKUP(A265,CADASTRE!F:R,13,0)),"")</f>
        <v>Cave</v>
      </c>
      <c r="T265" s="52">
        <v>40004</v>
      </c>
      <c r="V265" s="36" t="s">
        <v>115</v>
      </c>
      <c r="W265" s="43">
        <v>1</v>
      </c>
      <c r="X265" s="36" t="s">
        <v>116</v>
      </c>
      <c r="Y265" s="43" t="s">
        <v>179</v>
      </c>
      <c r="Z265" s="36" t="s">
        <v>180</v>
      </c>
      <c r="AA265" s="43">
        <v>1</v>
      </c>
      <c r="AB265" s="36" t="s">
        <v>181</v>
      </c>
      <c r="AC265" s="36">
        <v>75102</v>
      </c>
      <c r="AD265" s="44">
        <f>VLOOKUP(D265,CADASTRE!B:E,4,0)</f>
        <v>75102</v>
      </c>
      <c r="AE265" s="20" t="b">
        <f t="shared" si="9"/>
        <v>1</v>
      </c>
      <c r="AF265" s="36">
        <v>1020039383</v>
      </c>
      <c r="AG265" s="3" t="s">
        <v>120</v>
      </c>
      <c r="AH265" s="3"/>
      <c r="AI265" s="3"/>
    </row>
    <row r="266" spans="1:35" ht="15.75" customHeight="1" x14ac:dyDescent="0.2">
      <c r="A266" s="34">
        <v>1020761834</v>
      </c>
      <c r="B266" s="44">
        <v>1021782967</v>
      </c>
      <c r="C266" s="10"/>
      <c r="D266" s="36">
        <v>181502</v>
      </c>
      <c r="E266" s="36" t="s">
        <v>37</v>
      </c>
      <c r="F266" s="36" t="s">
        <v>178</v>
      </c>
      <c r="G266" s="10" t="str">
        <f>VLOOKUP(A266,CADASTRE!F:G,2,0)</f>
        <v>6 RUE DES JEUNEURS</v>
      </c>
      <c r="H266" s="20" t="b">
        <f t="shared" si="10"/>
        <v>1</v>
      </c>
      <c r="I266" s="37">
        <v>4</v>
      </c>
      <c r="J266" s="10">
        <f>VLOOKUP(A266,CADASTRE!F:L,7,0)</f>
        <v>4</v>
      </c>
      <c r="K266" s="20" t="b">
        <f t="shared" si="7"/>
        <v>1</v>
      </c>
      <c r="L266" s="36">
        <v>13</v>
      </c>
      <c r="M266" s="10">
        <f>VLOOKUP(A266,CADASTRE!F:O,6,0)</f>
        <v>13001</v>
      </c>
      <c r="N266" s="38">
        <v>29.29</v>
      </c>
      <c r="O266" s="39">
        <f>IF(OR(VLOOKUP(A266,CADASTRE!F:V,4,0)="",VLOOKUP(A266,CADASTRE!F:V,4,0)=0),VLOOKUP(A266,CADASTRE!F:V,16,0)+VLOOKUP(A266,CADASTRE!F:X,17,0),VLOOKUP(A266,CADASTRE!F:V,4,0))</f>
        <v>23</v>
      </c>
      <c r="P266" s="15" t="str">
        <f t="shared" si="8"/>
        <v>FAUX</v>
      </c>
      <c r="Q266" s="36" t="s">
        <v>113</v>
      </c>
      <c r="R266" s="40" t="str">
        <f>VLOOKUP(A266,CADASTRE!F:AC,3,0)</f>
        <v>Appartement</v>
      </c>
      <c r="S266" s="41" t="str">
        <f>IFERROR(IF(VLOOKUP(A266,CADASTRE!F:R,13,0)="",VLOOKUP(B266,CADASTRE!F:R,13,0),VLOOKUP(A266,CADASTRE!F:R,13,0)),"")</f>
        <v>Cave</v>
      </c>
      <c r="T266" s="52">
        <v>40004</v>
      </c>
      <c r="V266" s="36" t="s">
        <v>115</v>
      </c>
      <c r="W266" s="43">
        <v>1</v>
      </c>
      <c r="X266" s="36" t="s">
        <v>116</v>
      </c>
      <c r="Y266" s="43" t="s">
        <v>179</v>
      </c>
      <c r="Z266" s="36" t="s">
        <v>180</v>
      </c>
      <c r="AA266" s="43">
        <v>1</v>
      </c>
      <c r="AB266" s="36" t="s">
        <v>181</v>
      </c>
      <c r="AC266" s="36">
        <v>75102</v>
      </c>
      <c r="AD266" s="44">
        <f>VLOOKUP(D266,CADASTRE!B:E,4,0)</f>
        <v>75102</v>
      </c>
      <c r="AE266" s="20" t="b">
        <f t="shared" si="9"/>
        <v>1</v>
      </c>
      <c r="AF266" s="36">
        <v>1020761834</v>
      </c>
      <c r="AG266" s="3" t="s">
        <v>120</v>
      </c>
      <c r="AH266" s="3"/>
      <c r="AI266" s="3"/>
    </row>
    <row r="267" spans="1:35" ht="15.75" customHeight="1" x14ac:dyDescent="0.2">
      <c r="A267" s="34">
        <v>1020761837</v>
      </c>
      <c r="B267" s="44">
        <v>1021071508</v>
      </c>
      <c r="C267" s="10"/>
      <c r="D267" s="36">
        <v>181503</v>
      </c>
      <c r="E267" s="36" t="s">
        <v>37</v>
      </c>
      <c r="F267" s="36" t="s">
        <v>178</v>
      </c>
      <c r="G267" s="10" t="str">
        <f>VLOOKUP(A267,CADASTRE!F:G,2,0)</f>
        <v>6 RUE DES JEUNEURS</v>
      </c>
      <c r="H267" s="20" t="b">
        <f t="shared" si="10"/>
        <v>1</v>
      </c>
      <c r="I267" s="37">
        <v>4</v>
      </c>
      <c r="J267" s="10">
        <f>VLOOKUP(A267,CADASTRE!F:L,7,0)</f>
        <v>4</v>
      </c>
      <c r="K267" s="20" t="b">
        <f t="shared" si="7"/>
        <v>1</v>
      </c>
      <c r="L267" s="36">
        <v>14</v>
      </c>
      <c r="M267" s="10">
        <f>VLOOKUP(A267,CADASTRE!F:O,6,0)</f>
        <v>14001</v>
      </c>
      <c r="N267" s="38">
        <v>58.13</v>
      </c>
      <c r="O267" s="39">
        <f>IF(OR(VLOOKUP(A267,CADASTRE!F:V,4,0)="",VLOOKUP(A267,CADASTRE!F:V,4,0)=0),VLOOKUP(A267,CADASTRE!F:V,16,0)+VLOOKUP(A267,CADASTRE!F:X,17,0),VLOOKUP(A267,CADASTRE!F:V,4,0))</f>
        <v>51</v>
      </c>
      <c r="P267" s="15" t="str">
        <f t="shared" si="8"/>
        <v>FAUX</v>
      </c>
      <c r="Q267" s="36" t="s">
        <v>113</v>
      </c>
      <c r="R267" s="40" t="str">
        <f>VLOOKUP(A267,CADASTRE!F:AC,3,0)</f>
        <v>Appartement</v>
      </c>
      <c r="S267" s="41" t="str">
        <f>IFERROR(IF(VLOOKUP(A267,CADASTRE!F:R,13,0)="",VLOOKUP(B267,CADASTRE!F:R,13,0),VLOOKUP(A267,CADASTRE!F:R,13,0)),"")</f>
        <v>Cave</v>
      </c>
      <c r="T267" s="52">
        <v>40004</v>
      </c>
      <c r="V267" s="36" t="s">
        <v>115</v>
      </c>
      <c r="W267" s="43">
        <v>1</v>
      </c>
      <c r="X267" s="36" t="s">
        <v>116</v>
      </c>
      <c r="Y267" s="43" t="s">
        <v>179</v>
      </c>
      <c r="Z267" s="36" t="s">
        <v>180</v>
      </c>
      <c r="AA267" s="43">
        <v>1</v>
      </c>
      <c r="AB267" s="36" t="s">
        <v>181</v>
      </c>
      <c r="AC267" s="36">
        <v>75102</v>
      </c>
      <c r="AD267" s="44">
        <f>VLOOKUP(D267,CADASTRE!B:E,4,0)</f>
        <v>75102</v>
      </c>
      <c r="AE267" s="20" t="b">
        <f t="shared" si="9"/>
        <v>1</v>
      </c>
      <c r="AF267" s="36">
        <v>1020761837</v>
      </c>
      <c r="AG267" s="3" t="s">
        <v>120</v>
      </c>
      <c r="AH267" s="3"/>
      <c r="AI267" s="3"/>
    </row>
    <row r="268" spans="1:35" ht="15.75" customHeight="1" x14ac:dyDescent="0.2">
      <c r="A268" s="34">
        <v>1020039386</v>
      </c>
      <c r="B268" s="44">
        <v>1021820546</v>
      </c>
      <c r="C268" s="10"/>
      <c r="D268" s="36">
        <v>181504</v>
      </c>
      <c r="E268" s="36" t="s">
        <v>37</v>
      </c>
      <c r="F268" s="36" t="s">
        <v>178</v>
      </c>
      <c r="G268" s="10" t="str">
        <f>VLOOKUP(A268,CADASTRE!F:G,2,0)</f>
        <v>6 RUE DES JEUNEURS</v>
      </c>
      <c r="H268" s="20" t="b">
        <f t="shared" si="10"/>
        <v>1</v>
      </c>
      <c r="I268" s="37">
        <v>5</v>
      </c>
      <c r="J268" s="10">
        <f>VLOOKUP(A268,CADASTRE!F:L,7,0)</f>
        <v>5</v>
      </c>
      <c r="K268" s="20" t="b">
        <f t="shared" si="7"/>
        <v>1</v>
      </c>
      <c r="L268" s="36">
        <v>15</v>
      </c>
      <c r="M268" s="10">
        <f>VLOOKUP(A268,CADASTRE!F:O,6,0)</f>
        <v>15001</v>
      </c>
      <c r="N268" s="38">
        <v>85.2</v>
      </c>
      <c r="O268" s="39">
        <f>IF(OR(VLOOKUP(A268,CADASTRE!F:V,4,0)="",VLOOKUP(A268,CADASTRE!F:V,4,0)=0),VLOOKUP(A268,CADASTRE!F:V,16,0)+VLOOKUP(A268,CADASTRE!F:X,17,0),VLOOKUP(A268,CADASTRE!F:V,4,0))</f>
        <v>69</v>
      </c>
      <c r="P268" s="15" t="str">
        <f t="shared" si="8"/>
        <v>FAUX</v>
      </c>
      <c r="Q268" s="36" t="s">
        <v>113</v>
      </c>
      <c r="R268" s="40" t="str">
        <f>VLOOKUP(A268,CADASTRE!F:AC,3,0)</f>
        <v>Appartement</v>
      </c>
      <c r="S268" s="41" t="str">
        <f>IFERROR(IF(VLOOKUP(A268,CADASTRE!F:R,13,0)="",VLOOKUP(B268,CADASTRE!F:R,13,0),VLOOKUP(A268,CADASTRE!F:R,13,0)),"")</f>
        <v>Cave</v>
      </c>
      <c r="T268" s="52">
        <v>40004</v>
      </c>
      <c r="V268" s="36" t="s">
        <v>115</v>
      </c>
      <c r="W268" s="43">
        <v>1</v>
      </c>
      <c r="X268" s="36" t="s">
        <v>116</v>
      </c>
      <c r="Y268" s="43" t="s">
        <v>179</v>
      </c>
      <c r="Z268" s="36" t="s">
        <v>180</v>
      </c>
      <c r="AA268" s="43">
        <v>1</v>
      </c>
      <c r="AB268" s="36" t="s">
        <v>181</v>
      </c>
      <c r="AC268" s="36">
        <v>75102</v>
      </c>
      <c r="AD268" s="44">
        <f>VLOOKUP(D268,CADASTRE!B:E,4,0)</f>
        <v>75102</v>
      </c>
      <c r="AE268" s="20" t="b">
        <f t="shared" si="9"/>
        <v>1</v>
      </c>
      <c r="AF268" s="36">
        <v>1020039386</v>
      </c>
      <c r="AG268" s="3" t="s">
        <v>120</v>
      </c>
      <c r="AH268" s="3"/>
      <c r="AI268" s="3"/>
    </row>
    <row r="269" spans="1:35" ht="15.75" customHeight="1" x14ac:dyDescent="0.2">
      <c r="A269" s="34">
        <v>1020039388</v>
      </c>
      <c r="B269" s="44">
        <v>1021118832</v>
      </c>
      <c r="C269" s="10"/>
      <c r="D269" s="36">
        <v>181505</v>
      </c>
      <c r="E269" s="36" t="s">
        <v>37</v>
      </c>
      <c r="F269" s="36" t="s">
        <v>178</v>
      </c>
      <c r="G269" s="10" t="str">
        <f>VLOOKUP(A269,CADASTRE!F:G,2,0)</f>
        <v>6 RUE DES JEUNEURS</v>
      </c>
      <c r="H269" s="20" t="b">
        <f t="shared" si="10"/>
        <v>1</v>
      </c>
      <c r="I269" s="37">
        <v>5</v>
      </c>
      <c r="J269" s="10">
        <f>VLOOKUP(A269,CADASTRE!F:L,7,0)</f>
        <v>5</v>
      </c>
      <c r="K269" s="20" t="b">
        <f t="shared" si="7"/>
        <v>1</v>
      </c>
      <c r="L269" s="36">
        <v>16</v>
      </c>
      <c r="M269" s="10">
        <f>VLOOKUP(A269,CADASTRE!F:O,6,0)</f>
        <v>16001</v>
      </c>
      <c r="N269" s="38">
        <v>60.11</v>
      </c>
      <c r="O269" s="39">
        <f>IF(OR(VLOOKUP(A269,CADASTRE!F:V,4,0)="",VLOOKUP(A269,CADASTRE!F:V,4,0)=0),VLOOKUP(A269,CADASTRE!F:V,16,0)+VLOOKUP(A269,CADASTRE!F:X,17,0),VLOOKUP(A269,CADASTRE!F:V,4,0))</f>
        <v>41</v>
      </c>
      <c r="P269" s="15" t="str">
        <f t="shared" si="8"/>
        <v>FAUX</v>
      </c>
      <c r="Q269" s="36" t="s">
        <v>113</v>
      </c>
      <c r="R269" s="40" t="str">
        <f>VLOOKUP(A269,CADASTRE!F:AC,3,0)</f>
        <v>Appartement</v>
      </c>
      <c r="S269" s="41" t="str">
        <f>IFERROR(IF(VLOOKUP(A269,CADASTRE!F:R,13,0)="",VLOOKUP(B269,CADASTRE!F:R,13,0),VLOOKUP(A269,CADASTRE!F:R,13,0)),"")</f>
        <v>Cave</v>
      </c>
      <c r="T269" s="52">
        <v>40004</v>
      </c>
      <c r="V269" s="36" t="s">
        <v>115</v>
      </c>
      <c r="W269" s="43">
        <v>1</v>
      </c>
      <c r="X269" s="36" t="s">
        <v>116</v>
      </c>
      <c r="Y269" s="43" t="s">
        <v>179</v>
      </c>
      <c r="Z269" s="36" t="s">
        <v>180</v>
      </c>
      <c r="AA269" s="43">
        <v>1</v>
      </c>
      <c r="AB269" s="36" t="s">
        <v>181</v>
      </c>
      <c r="AC269" s="36">
        <v>75102</v>
      </c>
      <c r="AD269" s="44">
        <f>VLOOKUP(D269,CADASTRE!B:E,4,0)</f>
        <v>75102</v>
      </c>
      <c r="AE269" s="20" t="b">
        <f t="shared" si="9"/>
        <v>1</v>
      </c>
      <c r="AF269" s="36">
        <v>1020039388</v>
      </c>
      <c r="AG269" s="3" t="s">
        <v>120</v>
      </c>
      <c r="AH269" s="3"/>
      <c r="AI269" s="3"/>
    </row>
    <row r="270" spans="1:35" ht="15.75" customHeight="1" x14ac:dyDescent="0.2">
      <c r="A270" s="34">
        <v>1020761839</v>
      </c>
      <c r="B270" s="44">
        <v>1021295425</v>
      </c>
      <c r="C270" s="10"/>
      <c r="D270" s="36">
        <v>181506</v>
      </c>
      <c r="E270" s="36" t="s">
        <v>37</v>
      </c>
      <c r="F270" s="36" t="s">
        <v>178</v>
      </c>
      <c r="G270" s="10" t="str">
        <f>VLOOKUP(A270,CADASTRE!F:G,2,0)</f>
        <v>6 RUE DES JEUNEURS</v>
      </c>
      <c r="H270" s="20" t="b">
        <f t="shared" si="10"/>
        <v>1</v>
      </c>
      <c r="I270" s="37">
        <v>5</v>
      </c>
      <c r="J270" s="10">
        <f>VLOOKUP(A270,CADASTRE!F:L,7,0)</f>
        <v>5</v>
      </c>
      <c r="K270" s="20" t="b">
        <f t="shared" si="7"/>
        <v>1</v>
      </c>
      <c r="L270" s="36">
        <v>17</v>
      </c>
      <c r="M270" s="10">
        <f>VLOOKUP(A270,CADASTRE!F:O,6,0)</f>
        <v>17001</v>
      </c>
      <c r="N270" s="38">
        <v>29.32</v>
      </c>
      <c r="O270" s="39">
        <f>IF(OR(VLOOKUP(A270,CADASTRE!F:V,4,0)="",VLOOKUP(A270,CADASTRE!F:V,4,0)=0),VLOOKUP(A270,CADASTRE!F:V,16,0)+VLOOKUP(A270,CADASTRE!F:X,17,0),VLOOKUP(A270,CADASTRE!F:V,4,0))</f>
        <v>23</v>
      </c>
      <c r="P270" s="15" t="str">
        <f t="shared" si="8"/>
        <v>FAUX</v>
      </c>
      <c r="Q270" s="36" t="s">
        <v>113</v>
      </c>
      <c r="R270" s="40" t="str">
        <f>VLOOKUP(A270,CADASTRE!F:AC,3,0)</f>
        <v>Appartement</v>
      </c>
      <c r="S270" s="41" t="str">
        <f>IFERROR(IF(VLOOKUP(A270,CADASTRE!F:R,13,0)="",VLOOKUP(B270,CADASTRE!F:R,13,0),VLOOKUP(A270,CADASTRE!F:R,13,0)),"")</f>
        <v>Cave</v>
      </c>
      <c r="T270" s="52">
        <v>40004</v>
      </c>
      <c r="V270" s="36" t="s">
        <v>115</v>
      </c>
      <c r="W270" s="43">
        <v>1</v>
      </c>
      <c r="X270" s="36" t="s">
        <v>116</v>
      </c>
      <c r="Y270" s="43" t="s">
        <v>179</v>
      </c>
      <c r="Z270" s="36" t="s">
        <v>180</v>
      </c>
      <c r="AA270" s="43">
        <v>1</v>
      </c>
      <c r="AB270" s="36" t="s">
        <v>181</v>
      </c>
      <c r="AC270" s="36">
        <v>75102</v>
      </c>
      <c r="AD270" s="44">
        <f>VLOOKUP(D270,CADASTRE!B:E,4,0)</f>
        <v>75102</v>
      </c>
      <c r="AE270" s="20" t="b">
        <f t="shared" si="9"/>
        <v>1</v>
      </c>
      <c r="AF270" s="36">
        <v>1020761839</v>
      </c>
      <c r="AG270" s="3" t="s">
        <v>120</v>
      </c>
      <c r="AH270" s="3"/>
      <c r="AI270" s="3"/>
    </row>
    <row r="271" spans="1:35" ht="15.75" customHeight="1" x14ac:dyDescent="0.2">
      <c r="A271" s="34">
        <v>1020761840</v>
      </c>
      <c r="B271" s="44">
        <v>1021540989</v>
      </c>
      <c r="C271" s="10"/>
      <c r="D271" s="36">
        <v>181507</v>
      </c>
      <c r="E271" s="36" t="s">
        <v>37</v>
      </c>
      <c r="F271" s="36" t="s">
        <v>178</v>
      </c>
      <c r="G271" s="10" t="str">
        <f>VLOOKUP(A271,CADASTRE!F:G,2,0)</f>
        <v>6 RUE DES JEUNEURS</v>
      </c>
      <c r="H271" s="20" t="b">
        <f t="shared" si="10"/>
        <v>1</v>
      </c>
      <c r="I271" s="37">
        <v>5</v>
      </c>
      <c r="J271" s="10">
        <f>VLOOKUP(A271,CADASTRE!F:L,7,0)</f>
        <v>5</v>
      </c>
      <c r="K271" s="20" t="b">
        <f t="shared" si="7"/>
        <v>1</v>
      </c>
      <c r="L271" s="36">
        <v>18</v>
      </c>
      <c r="M271" s="10">
        <f>VLOOKUP(A271,CADASTRE!F:O,6,0)</f>
        <v>18001</v>
      </c>
      <c r="N271" s="38">
        <v>57.87</v>
      </c>
      <c r="O271" s="39">
        <f>IF(OR(VLOOKUP(A271,CADASTRE!F:V,4,0)="",VLOOKUP(A271,CADASTRE!F:V,4,0)=0),VLOOKUP(A271,CADASTRE!F:V,16,0)+VLOOKUP(A271,CADASTRE!F:X,17,0),VLOOKUP(A271,CADASTRE!F:V,4,0))</f>
        <v>51</v>
      </c>
      <c r="P271" s="15" t="str">
        <f t="shared" si="8"/>
        <v>FAUX</v>
      </c>
      <c r="Q271" s="36" t="s">
        <v>113</v>
      </c>
      <c r="R271" s="40" t="str">
        <f>VLOOKUP(A271,CADASTRE!F:AC,3,0)</f>
        <v>Appartement</v>
      </c>
      <c r="S271" s="41" t="str">
        <f>IFERROR(IF(VLOOKUP(A271,CADASTRE!F:R,13,0)="",VLOOKUP(B271,CADASTRE!F:R,13,0),VLOOKUP(A271,CADASTRE!F:R,13,0)),"")</f>
        <v>Cave</v>
      </c>
      <c r="T271" s="52">
        <v>40004</v>
      </c>
      <c r="V271" s="36" t="s">
        <v>115</v>
      </c>
      <c r="W271" s="43">
        <v>1</v>
      </c>
      <c r="X271" s="36" t="s">
        <v>116</v>
      </c>
      <c r="Y271" s="43" t="s">
        <v>179</v>
      </c>
      <c r="Z271" s="36" t="s">
        <v>180</v>
      </c>
      <c r="AA271" s="43">
        <v>1</v>
      </c>
      <c r="AB271" s="36" t="s">
        <v>181</v>
      </c>
      <c r="AC271" s="36">
        <v>75102</v>
      </c>
      <c r="AD271" s="44">
        <f>VLOOKUP(D271,CADASTRE!B:E,4,0)</f>
        <v>75102</v>
      </c>
      <c r="AE271" s="20" t="b">
        <f t="shared" si="9"/>
        <v>1</v>
      </c>
      <c r="AF271" s="36">
        <v>1020761840</v>
      </c>
      <c r="AG271" s="3" t="s">
        <v>120</v>
      </c>
      <c r="AH271" s="3"/>
      <c r="AI271" s="3"/>
    </row>
    <row r="272" spans="1:35" ht="15.75" customHeight="1" x14ac:dyDescent="0.2">
      <c r="A272" s="34">
        <v>1020039389</v>
      </c>
      <c r="B272" s="44">
        <v>1021361979</v>
      </c>
      <c r="C272" s="10"/>
      <c r="D272" s="36">
        <v>181508</v>
      </c>
      <c r="E272" s="36" t="s">
        <v>37</v>
      </c>
      <c r="F272" s="36" t="s">
        <v>178</v>
      </c>
      <c r="G272" s="10" t="str">
        <f>VLOOKUP(A272,CADASTRE!F:G,2,0)</f>
        <v>6 RUE DES JEUNEURS</v>
      </c>
      <c r="H272" s="20" t="b">
        <f t="shared" si="10"/>
        <v>1</v>
      </c>
      <c r="I272" s="37">
        <v>6</v>
      </c>
      <c r="J272" s="10">
        <f>VLOOKUP(A272,CADASTRE!F:L,7,0)</f>
        <v>6</v>
      </c>
      <c r="K272" s="20" t="b">
        <f t="shared" si="7"/>
        <v>1</v>
      </c>
      <c r="L272" s="36">
        <v>19</v>
      </c>
      <c r="M272" s="10">
        <f>VLOOKUP(A272,CADASTRE!F:O,6,0)</f>
        <v>19001</v>
      </c>
      <c r="N272" s="38">
        <v>59.87</v>
      </c>
      <c r="O272" s="39">
        <f>IF(OR(VLOOKUP(A272,CADASTRE!F:V,4,0)="",VLOOKUP(A272,CADASTRE!F:V,4,0)=0),VLOOKUP(A272,CADASTRE!F:V,16,0)+VLOOKUP(A272,CADASTRE!F:X,17,0),VLOOKUP(A272,CADASTRE!F:V,4,0))</f>
        <v>53</v>
      </c>
      <c r="P272" s="15" t="str">
        <f t="shared" si="8"/>
        <v>FAUX</v>
      </c>
      <c r="Q272" s="36" t="s">
        <v>113</v>
      </c>
      <c r="R272" s="40" t="str">
        <f>VLOOKUP(A272,CADASTRE!F:AC,3,0)</f>
        <v>Appartement</v>
      </c>
      <c r="S272" s="41" t="str">
        <f>IFERROR(IF(VLOOKUP(A272,CADASTRE!F:R,13,0)="",VLOOKUP(B272,CADASTRE!F:R,13,0),VLOOKUP(A272,CADASTRE!F:R,13,0)),"")</f>
        <v>Cave</v>
      </c>
      <c r="T272" s="52">
        <v>40004</v>
      </c>
      <c r="V272" s="36" t="s">
        <v>115</v>
      </c>
      <c r="W272" s="43">
        <v>1</v>
      </c>
      <c r="X272" s="36" t="s">
        <v>116</v>
      </c>
      <c r="Y272" s="43" t="s">
        <v>179</v>
      </c>
      <c r="Z272" s="36" t="s">
        <v>180</v>
      </c>
      <c r="AA272" s="43">
        <v>1</v>
      </c>
      <c r="AB272" s="36" t="s">
        <v>181</v>
      </c>
      <c r="AC272" s="36">
        <v>75102</v>
      </c>
      <c r="AD272" s="44">
        <f>VLOOKUP(D272,CADASTRE!B:E,4,0)</f>
        <v>75102</v>
      </c>
      <c r="AE272" s="20" t="b">
        <f t="shared" si="9"/>
        <v>1</v>
      </c>
      <c r="AF272" s="36">
        <v>1020039389</v>
      </c>
      <c r="AG272" s="3" t="s">
        <v>120</v>
      </c>
      <c r="AH272" s="3"/>
      <c r="AI272" s="3"/>
    </row>
    <row r="273" spans="1:35" ht="15.75" customHeight="1" x14ac:dyDescent="0.2">
      <c r="A273" s="34">
        <v>1020039391</v>
      </c>
      <c r="B273" s="44">
        <v>1021803822</v>
      </c>
      <c r="C273" s="10"/>
      <c r="D273" s="36">
        <v>181509</v>
      </c>
      <c r="E273" s="36" t="s">
        <v>37</v>
      </c>
      <c r="F273" s="36" t="s">
        <v>178</v>
      </c>
      <c r="G273" s="10" t="str">
        <f>VLOOKUP(A273,CADASTRE!F:G,2,0)</f>
        <v>6 RUE DES JEUNEURS</v>
      </c>
      <c r="H273" s="20" t="b">
        <f t="shared" si="10"/>
        <v>1</v>
      </c>
      <c r="I273" s="37">
        <v>6</v>
      </c>
      <c r="J273" s="10">
        <f>VLOOKUP(A273,CADASTRE!F:L,7,0)</f>
        <v>6</v>
      </c>
      <c r="K273" s="20" t="b">
        <f t="shared" si="7"/>
        <v>1</v>
      </c>
      <c r="L273" s="36">
        <v>20</v>
      </c>
      <c r="M273" s="10">
        <f>VLOOKUP(A273,CADASTRE!F:O,6,0)</f>
        <v>20001</v>
      </c>
      <c r="N273" s="38">
        <v>56.59</v>
      </c>
      <c r="O273" s="39">
        <f>IF(OR(VLOOKUP(A273,CADASTRE!F:V,4,0)="",VLOOKUP(A273,CADASTRE!F:V,4,0)=0),VLOOKUP(A273,CADASTRE!F:V,16,0)+VLOOKUP(A273,CADASTRE!F:X,17,0),VLOOKUP(A273,CADASTRE!F:V,4,0))</f>
        <v>48</v>
      </c>
      <c r="P273" s="15" t="str">
        <f t="shared" si="8"/>
        <v>FAUX</v>
      </c>
      <c r="Q273" s="36" t="s">
        <v>113</v>
      </c>
      <c r="R273" s="40" t="str">
        <f>VLOOKUP(A273,CADASTRE!F:AC,3,0)</f>
        <v>Appartement</v>
      </c>
      <c r="S273" s="41" t="str">
        <f>IFERROR(IF(VLOOKUP(A273,CADASTRE!F:R,13,0)="",VLOOKUP(B273,CADASTRE!F:R,13,0),VLOOKUP(A273,CADASTRE!F:R,13,0)),"")</f>
        <v>Cave</v>
      </c>
      <c r="T273" s="52">
        <v>40004</v>
      </c>
      <c r="V273" s="36" t="s">
        <v>115</v>
      </c>
      <c r="W273" s="43">
        <v>1</v>
      </c>
      <c r="X273" s="36" t="s">
        <v>116</v>
      </c>
      <c r="Y273" s="43" t="s">
        <v>179</v>
      </c>
      <c r="Z273" s="36" t="s">
        <v>180</v>
      </c>
      <c r="AA273" s="43">
        <v>1</v>
      </c>
      <c r="AB273" s="36" t="s">
        <v>181</v>
      </c>
      <c r="AC273" s="36">
        <v>75102</v>
      </c>
      <c r="AD273" s="44">
        <f>VLOOKUP(D273,CADASTRE!B:E,4,0)</f>
        <v>75102</v>
      </c>
      <c r="AE273" s="20" t="b">
        <f t="shared" si="9"/>
        <v>1</v>
      </c>
      <c r="AF273" s="36">
        <v>1020039391</v>
      </c>
      <c r="AG273" s="3" t="s">
        <v>120</v>
      </c>
      <c r="AH273" s="3"/>
      <c r="AI273" s="3"/>
    </row>
    <row r="274" spans="1:35" ht="15.75" customHeight="1" x14ac:dyDescent="0.2">
      <c r="A274" s="34">
        <v>1020039392</v>
      </c>
      <c r="B274" s="44">
        <v>1021549985</v>
      </c>
      <c r="C274" s="10"/>
      <c r="D274" s="36">
        <v>181510</v>
      </c>
      <c r="E274" s="36" t="s">
        <v>37</v>
      </c>
      <c r="F274" s="36" t="s">
        <v>178</v>
      </c>
      <c r="G274" s="10" t="str">
        <f>VLOOKUP(A274,CADASTRE!F:G,2,0)</f>
        <v>6 RUE DES JEUNEURS</v>
      </c>
      <c r="H274" s="20" t="b">
        <f t="shared" si="10"/>
        <v>1</v>
      </c>
      <c r="I274" s="37">
        <v>6</v>
      </c>
      <c r="J274" s="10">
        <f>VLOOKUP(A274,CADASTRE!F:L,7,0)</f>
        <v>6</v>
      </c>
      <c r="K274" s="20" t="b">
        <f t="shared" si="7"/>
        <v>1</v>
      </c>
      <c r="L274" s="36">
        <v>21</v>
      </c>
      <c r="M274" s="10">
        <f>VLOOKUP(A274,CADASTRE!F:O,6,0)</f>
        <v>21001</v>
      </c>
      <c r="N274" s="38">
        <v>48.16</v>
      </c>
      <c r="O274" s="39">
        <f>IF(OR(VLOOKUP(A274,CADASTRE!F:V,4,0)="",VLOOKUP(A274,CADASTRE!F:V,4,0)=0),VLOOKUP(A274,CADASTRE!F:V,16,0)+VLOOKUP(A274,CADASTRE!F:X,17,0),VLOOKUP(A274,CADASTRE!F:V,4,0))</f>
        <v>43</v>
      </c>
      <c r="P274" s="15" t="str">
        <f t="shared" si="8"/>
        <v>FAUX</v>
      </c>
      <c r="Q274" s="36" t="s">
        <v>113</v>
      </c>
      <c r="R274" s="40" t="str">
        <f>VLOOKUP(A274,CADASTRE!F:AC,3,0)</f>
        <v>Appartement</v>
      </c>
      <c r="S274" s="41" t="str">
        <f>IFERROR(IF(VLOOKUP(A274,CADASTRE!F:R,13,0)="",VLOOKUP(B274,CADASTRE!F:R,13,0),VLOOKUP(A274,CADASTRE!F:R,13,0)),"")</f>
        <v>Cave</v>
      </c>
      <c r="T274" s="52">
        <v>40004</v>
      </c>
      <c r="V274" s="36" t="s">
        <v>115</v>
      </c>
      <c r="W274" s="43">
        <v>1</v>
      </c>
      <c r="X274" s="36" t="s">
        <v>116</v>
      </c>
      <c r="Y274" s="43" t="s">
        <v>179</v>
      </c>
      <c r="Z274" s="36" t="s">
        <v>180</v>
      </c>
      <c r="AA274" s="43">
        <v>1</v>
      </c>
      <c r="AB274" s="36" t="s">
        <v>181</v>
      </c>
      <c r="AC274" s="36">
        <v>75102</v>
      </c>
      <c r="AD274" s="44">
        <f>VLOOKUP(D274,CADASTRE!B:E,4,0)</f>
        <v>75102</v>
      </c>
      <c r="AE274" s="20" t="b">
        <f t="shared" si="9"/>
        <v>1</v>
      </c>
      <c r="AF274" s="36">
        <v>1020039392</v>
      </c>
      <c r="AG274" s="3" t="s">
        <v>120</v>
      </c>
      <c r="AH274" s="3"/>
      <c r="AI274" s="3"/>
    </row>
    <row r="275" spans="1:35" ht="15.75" customHeight="1" x14ac:dyDescent="0.2">
      <c r="A275" s="34">
        <v>1020761842</v>
      </c>
      <c r="B275" s="44">
        <v>1021683558</v>
      </c>
      <c r="C275" s="10"/>
      <c r="D275" s="36">
        <v>181511</v>
      </c>
      <c r="E275" s="36" t="s">
        <v>37</v>
      </c>
      <c r="F275" s="36" t="s">
        <v>178</v>
      </c>
      <c r="G275" s="10" t="str">
        <f>VLOOKUP(A275,CADASTRE!F:G,2,0)</f>
        <v>6 RUE DES JEUNEURS</v>
      </c>
      <c r="H275" s="20" t="b">
        <f t="shared" si="10"/>
        <v>1</v>
      </c>
      <c r="I275" s="37">
        <v>6</v>
      </c>
      <c r="J275" s="10">
        <f>VLOOKUP(A275,CADASTRE!F:L,7,0)</f>
        <v>6</v>
      </c>
      <c r="K275" s="20" t="b">
        <f t="shared" si="7"/>
        <v>1</v>
      </c>
      <c r="L275" s="36">
        <v>22</v>
      </c>
      <c r="M275" s="10">
        <f>VLOOKUP(A275,CADASTRE!F:O,6,0)</f>
        <v>22001</v>
      </c>
      <c r="N275" s="38">
        <v>49.44</v>
      </c>
      <c r="O275" s="39">
        <f>IF(OR(VLOOKUP(A275,CADASTRE!F:V,4,0)="",VLOOKUP(A275,CADASTRE!F:V,4,0)=0),VLOOKUP(A275,CADASTRE!F:V,16,0)+VLOOKUP(A275,CADASTRE!F:X,17,0),VLOOKUP(A275,CADASTRE!F:V,4,0))</f>
        <v>43</v>
      </c>
      <c r="P275" s="15" t="str">
        <f t="shared" si="8"/>
        <v>FAUX</v>
      </c>
      <c r="Q275" s="36" t="s">
        <v>113</v>
      </c>
      <c r="R275" s="40" t="str">
        <f>VLOOKUP(A275,CADASTRE!F:AC,3,0)</f>
        <v>Appartement</v>
      </c>
      <c r="S275" s="41" t="str">
        <f>IFERROR(IF(VLOOKUP(A275,CADASTRE!F:R,13,0)="",VLOOKUP(B275,CADASTRE!F:R,13,0),VLOOKUP(A275,CADASTRE!F:R,13,0)),"")</f>
        <v>Cave</v>
      </c>
      <c r="T275" s="52">
        <v>40004</v>
      </c>
      <c r="V275" s="36" t="s">
        <v>115</v>
      </c>
      <c r="W275" s="43">
        <v>1</v>
      </c>
      <c r="X275" s="36" t="s">
        <v>116</v>
      </c>
      <c r="Y275" s="43" t="s">
        <v>179</v>
      </c>
      <c r="Z275" s="36" t="s">
        <v>180</v>
      </c>
      <c r="AA275" s="43">
        <v>1</v>
      </c>
      <c r="AB275" s="36" t="s">
        <v>181</v>
      </c>
      <c r="AC275" s="36">
        <v>75102</v>
      </c>
      <c r="AD275" s="44">
        <f>VLOOKUP(D275,CADASTRE!B:E,4,0)</f>
        <v>75102</v>
      </c>
      <c r="AE275" s="20" t="b">
        <f t="shared" si="9"/>
        <v>1</v>
      </c>
      <c r="AF275" s="36">
        <v>1020761842</v>
      </c>
      <c r="AG275" s="3" t="s">
        <v>120</v>
      </c>
      <c r="AH275" s="3"/>
      <c r="AI275" s="3"/>
    </row>
    <row r="276" spans="1:35" ht="15.75" customHeight="1" x14ac:dyDescent="0.2">
      <c r="A276" s="34">
        <v>1020783760</v>
      </c>
      <c r="B276" s="35"/>
      <c r="C276" s="10"/>
      <c r="D276" s="36">
        <v>181597</v>
      </c>
      <c r="E276" s="36" t="s">
        <v>37</v>
      </c>
      <c r="F276" s="36" t="s">
        <v>178</v>
      </c>
      <c r="G276" s="10" t="str">
        <f>VLOOKUP(A276,CADASTRE!F:G,2,0)</f>
        <v>6 RUE DES JEUNEURS</v>
      </c>
      <c r="H276" s="20" t="b">
        <f t="shared" si="10"/>
        <v>1</v>
      </c>
      <c r="I276" s="37">
        <v>0</v>
      </c>
      <c r="J276" s="10">
        <f>VLOOKUP(A276,CADASTRE!F:L,7,0)</f>
        <v>0</v>
      </c>
      <c r="K276" s="20" t="b">
        <f t="shared" si="7"/>
        <v>1</v>
      </c>
      <c r="L276" s="36"/>
      <c r="M276" s="10">
        <f>VLOOKUP(A276,CADASTRE!F:O,6,0)</f>
        <v>3001</v>
      </c>
      <c r="N276" s="38">
        <v>38.159999999999997</v>
      </c>
      <c r="O276" s="39">
        <f>IF(OR(VLOOKUP(A276,CADASTRE!F:V,4,0)="",VLOOKUP(A276,CADASTRE!F:V,4,0)=0),VLOOKUP(A276,CADASTRE!F:V,16,0)+VLOOKUP(A276,CADASTRE!F:X,17,0),VLOOKUP(A276,CADASTRE!F:V,4,0))</f>
        <v>38</v>
      </c>
      <c r="P276" s="15" t="str">
        <f t="shared" si="8"/>
        <v>VRAI</v>
      </c>
      <c r="Q276" s="36" t="s">
        <v>133</v>
      </c>
      <c r="R276" s="40" t="str">
        <f>VLOOKUP(A276,CADASTRE!F:AC,3,0)</f>
        <v>Local divers</v>
      </c>
      <c r="S276" s="41" t="str">
        <f>IFERROR(IF(VLOOKUP(A276,CADASTRE!F:R,13,0)="",VLOOKUP(B276,CADASTRE!F:R,13,0),VLOOKUP(A276,CADASTRE!F:R,13,0)),"")</f>
        <v/>
      </c>
      <c r="T276" s="36" t="s">
        <v>207</v>
      </c>
      <c r="V276" s="36" t="s">
        <v>115</v>
      </c>
      <c r="W276" s="43">
        <v>1</v>
      </c>
      <c r="X276" s="36" t="s">
        <v>116</v>
      </c>
      <c r="Y276" s="43" t="s">
        <v>179</v>
      </c>
      <c r="Z276" s="36" t="s">
        <v>180</v>
      </c>
      <c r="AA276" s="43">
        <v>1</v>
      </c>
      <c r="AB276" s="36" t="s">
        <v>181</v>
      </c>
      <c r="AC276" s="36">
        <v>75102</v>
      </c>
      <c r="AD276" s="44">
        <f>VLOOKUP(D276,CADASTRE!B:E,4,0)</f>
        <v>75102</v>
      </c>
      <c r="AE276" s="20" t="b">
        <f t="shared" si="9"/>
        <v>1</v>
      </c>
      <c r="AF276" s="36" t="s">
        <v>44</v>
      </c>
      <c r="AG276" s="3" t="s">
        <v>120</v>
      </c>
      <c r="AH276" s="3"/>
      <c r="AI276" s="3"/>
    </row>
    <row r="277" spans="1:35" ht="15.75" customHeight="1" x14ac:dyDescent="0.2">
      <c r="A277" s="34">
        <v>1020783759</v>
      </c>
      <c r="B277" s="35" t="s">
        <v>44</v>
      </c>
      <c r="C277" s="10"/>
      <c r="D277" s="36">
        <v>181598</v>
      </c>
      <c r="E277" s="36" t="s">
        <v>37</v>
      </c>
      <c r="F277" s="36" t="s">
        <v>178</v>
      </c>
      <c r="G277" s="10" t="str">
        <f>VLOOKUP(A277,CADASTRE!F:G,2,0)</f>
        <v>6 RUE DES JEUNEURS</v>
      </c>
      <c r="H277" s="20" t="b">
        <f t="shared" si="10"/>
        <v>1</v>
      </c>
      <c r="I277" s="37">
        <v>0</v>
      </c>
      <c r="J277" s="10">
        <f>VLOOKUP(A277,CADASTRE!F:L,7,0)</f>
        <v>0</v>
      </c>
      <c r="K277" s="20" t="b">
        <f t="shared" si="7"/>
        <v>1</v>
      </c>
      <c r="L277" s="36"/>
      <c r="M277" s="10">
        <f>VLOOKUP(A277,CADASTRE!F:O,6,0)</f>
        <v>2001</v>
      </c>
      <c r="N277" s="38">
        <v>61.38</v>
      </c>
      <c r="O277" s="39">
        <f>IF(OR(VLOOKUP(A277,CADASTRE!F:V,4,0)="",VLOOKUP(A277,CADASTRE!F:V,4,0)=0),VLOOKUP(A277,CADASTRE!F:V,16,0)+VLOOKUP(A277,CADASTRE!F:X,17,0),VLOOKUP(A277,CADASTRE!F:V,4,0))</f>
        <v>61</v>
      </c>
      <c r="P277" s="15" t="str">
        <f t="shared" si="8"/>
        <v>VRAI</v>
      </c>
      <c r="Q277" s="36" t="s">
        <v>133</v>
      </c>
      <c r="R277" s="40" t="str">
        <f>VLOOKUP(A277,CADASTRE!F:AC,3,0)</f>
        <v>Local divers</v>
      </c>
      <c r="S277" s="41" t="str">
        <f>IFERROR(IF(VLOOKUP(A277,CADASTRE!F:R,13,0)="",VLOOKUP(B277,CADASTRE!F:R,13,0),VLOOKUP(A277,CADASTRE!F:R,13,0)),"")</f>
        <v/>
      </c>
      <c r="T277" s="36" t="s">
        <v>207</v>
      </c>
      <c r="V277" s="36" t="s">
        <v>127</v>
      </c>
      <c r="W277" s="43">
        <v>1</v>
      </c>
      <c r="X277" s="36" t="s">
        <v>116</v>
      </c>
      <c r="Y277" s="43" t="s">
        <v>179</v>
      </c>
      <c r="Z277" s="36" t="s">
        <v>180</v>
      </c>
      <c r="AA277" s="43">
        <v>1</v>
      </c>
      <c r="AB277" s="36" t="s">
        <v>181</v>
      </c>
      <c r="AC277" s="36">
        <v>75102</v>
      </c>
      <c r="AD277" s="44">
        <f>VLOOKUP(D277,CADASTRE!B:E,4,0)</f>
        <v>75102</v>
      </c>
      <c r="AE277" s="20" t="b">
        <f t="shared" si="9"/>
        <v>1</v>
      </c>
      <c r="AF277" s="36" t="s">
        <v>44</v>
      </c>
      <c r="AG277" s="3" t="s">
        <v>120</v>
      </c>
      <c r="AH277" s="3"/>
      <c r="AI277" s="3"/>
    </row>
    <row r="278" spans="1:35" ht="15.75" customHeight="1" x14ac:dyDescent="0.2">
      <c r="A278" s="10"/>
      <c r="B278" s="35" t="s">
        <v>44</v>
      </c>
      <c r="C278" s="10"/>
      <c r="D278" s="36">
        <v>181605</v>
      </c>
      <c r="E278" s="36" t="s">
        <v>37</v>
      </c>
      <c r="F278" s="36" t="s">
        <v>129</v>
      </c>
      <c r="G278" s="10" t="e">
        <f>VLOOKUP(A278,CADASTRE!F:G,2,0)</f>
        <v>#N/A</v>
      </c>
      <c r="H278" s="20" t="e">
        <f t="shared" si="10"/>
        <v>#N/A</v>
      </c>
      <c r="I278" s="37" t="s">
        <v>193</v>
      </c>
      <c r="J278" s="10" t="e">
        <f>VLOOKUP(A278,CADASTRE!F:L,7,0)</f>
        <v>#N/A</v>
      </c>
      <c r="K278" s="20" t="e">
        <f t="shared" si="7"/>
        <v>#N/A</v>
      </c>
      <c r="L278" s="36"/>
      <c r="M278" s="10" t="e">
        <f>VLOOKUP(A278,CADASTRE!F:O,6,0)</f>
        <v>#N/A</v>
      </c>
      <c r="N278" s="38">
        <v>16</v>
      </c>
      <c r="O278" s="39" t="e">
        <f>IF(OR(VLOOKUP(A278,CADASTRE!F:V,4,0)="",VLOOKUP(A278,CADASTRE!F:V,4,0)=0),VLOOKUP(A278,CADASTRE!F:V,16,0)+VLOOKUP(A278,CADASTRE!F:X,17,0),VLOOKUP(A278,CADASTRE!F:V,4,0))</f>
        <v>#N/A</v>
      </c>
      <c r="P278" s="15" t="e">
        <f t="shared" si="8"/>
        <v>#N/A</v>
      </c>
      <c r="Q278" s="36" t="s">
        <v>208</v>
      </c>
      <c r="R278" s="40" t="e">
        <f>VLOOKUP(A278,CADASTRE!F:AC,3,0)</f>
        <v>#N/A</v>
      </c>
      <c r="S278" s="41" t="str">
        <f>IFERROR(IF(VLOOKUP(A278,CADASTRE!F:R,13,0)="",VLOOKUP(B278,CADASTRE!F:R,13,0),VLOOKUP(A278,CADASTRE!F:R,13,0)),"")</f>
        <v/>
      </c>
      <c r="T278" s="36" t="s">
        <v>209</v>
      </c>
      <c r="V278" s="36" t="s">
        <v>210</v>
      </c>
      <c r="W278" s="43">
        <v>1</v>
      </c>
      <c r="X278" s="36" t="s">
        <v>116</v>
      </c>
      <c r="Y278" s="43" t="s">
        <v>130</v>
      </c>
      <c r="Z278" s="36" t="s">
        <v>131</v>
      </c>
      <c r="AA278" s="43">
        <v>1</v>
      </c>
      <c r="AB278" s="36" t="s">
        <v>132</v>
      </c>
      <c r="AC278" s="36">
        <v>75102</v>
      </c>
      <c r="AD278" s="44" t="e">
        <f>VLOOKUP(D278,CADASTRE!B:E,4,0)</f>
        <v>#N/A</v>
      </c>
      <c r="AE278" s="20" t="e">
        <f t="shared" si="9"/>
        <v>#N/A</v>
      </c>
      <c r="AF278" s="36" t="s">
        <v>44</v>
      </c>
      <c r="AG278" s="3" t="s">
        <v>120</v>
      </c>
      <c r="AH278" s="3"/>
      <c r="AI278" s="3"/>
    </row>
    <row r="279" spans="1:35" ht="15.75" customHeight="1" x14ac:dyDescent="0.2">
      <c r="A279" s="10"/>
      <c r="B279" s="35" t="s">
        <v>44</v>
      </c>
      <c r="C279" s="10"/>
      <c r="D279" s="46">
        <v>181981</v>
      </c>
      <c r="E279" s="46" t="s">
        <v>37</v>
      </c>
      <c r="F279" s="46" t="s">
        <v>183</v>
      </c>
      <c r="G279" s="10" t="e">
        <f>VLOOKUP(A279,CADASTRE!F:G,2,0)</f>
        <v>#N/A</v>
      </c>
      <c r="H279" s="20" t="e">
        <f t="shared" si="10"/>
        <v>#N/A</v>
      </c>
      <c r="I279" s="47"/>
      <c r="J279" s="10" t="e">
        <f>VLOOKUP(A279,CADASTRE!F:L,7,0)</f>
        <v>#N/A</v>
      </c>
      <c r="K279" s="20" t="e">
        <f t="shared" si="7"/>
        <v>#N/A</v>
      </c>
      <c r="L279" s="46"/>
      <c r="M279" s="10" t="e">
        <f>VLOOKUP(A279,CADASTRE!F:O,6,0)</f>
        <v>#N/A</v>
      </c>
      <c r="N279" s="48">
        <v>1579</v>
      </c>
      <c r="O279" s="39" t="e">
        <f>IF(OR(VLOOKUP(A279,CADASTRE!F:V,4,0)="",VLOOKUP(A279,CADASTRE!F:V,4,0)=0),VLOOKUP(A279,CADASTRE!F:V,16,0)+VLOOKUP(A279,CADASTRE!F:X,17,0),VLOOKUP(A279,CADASTRE!F:V,4,0))</f>
        <v>#N/A</v>
      </c>
      <c r="P279" s="15" t="e">
        <f t="shared" si="8"/>
        <v>#N/A</v>
      </c>
      <c r="Q279" s="46" t="s">
        <v>211</v>
      </c>
      <c r="R279" s="40" t="e">
        <f>VLOOKUP(A279,CADASTRE!F:AC,3,0)</f>
        <v>#N/A</v>
      </c>
      <c r="S279" s="41" t="str">
        <f>IFERROR(IF(VLOOKUP(A279,CADASTRE!F:R,13,0)="",VLOOKUP(B279,CADASTRE!F:R,13,0),VLOOKUP(A279,CADASTRE!F:R,13,0)),"")</f>
        <v/>
      </c>
      <c r="T279" s="53">
        <v>39823</v>
      </c>
      <c r="U279" s="49">
        <v>41640</v>
      </c>
      <c r="V279" s="46" t="s">
        <v>128</v>
      </c>
      <c r="W279" s="46">
        <v>1</v>
      </c>
      <c r="X279" s="46" t="s">
        <v>116</v>
      </c>
      <c r="Y279" s="46" t="s">
        <v>185</v>
      </c>
      <c r="Z279" s="46" t="s">
        <v>186</v>
      </c>
      <c r="AA279" s="46">
        <v>1</v>
      </c>
      <c r="AB279" s="46" t="s">
        <v>212</v>
      </c>
      <c r="AC279" s="46">
        <v>75102</v>
      </c>
      <c r="AD279" s="44" t="e">
        <f>VLOOKUP(D279,CADASTRE!B:E,4,0)</f>
        <v>#N/A</v>
      </c>
      <c r="AE279" s="20" t="e">
        <f t="shared" si="9"/>
        <v>#N/A</v>
      </c>
      <c r="AF279" s="46" t="s">
        <v>44</v>
      </c>
      <c r="AG279" s="3" t="s">
        <v>120</v>
      </c>
      <c r="AH279" s="3"/>
      <c r="AI279" s="3"/>
    </row>
    <row r="280" spans="1:35" ht="15.75" customHeight="1" x14ac:dyDescent="0.2">
      <c r="A280" s="10"/>
      <c r="B280" s="35" t="s">
        <v>44</v>
      </c>
      <c r="C280" s="10"/>
      <c r="D280" s="46">
        <v>181982</v>
      </c>
      <c r="E280" s="46" t="s">
        <v>37</v>
      </c>
      <c r="F280" s="46" t="s">
        <v>183</v>
      </c>
      <c r="G280" s="10" t="e">
        <f>VLOOKUP(A280,CADASTRE!F:G,2,0)</f>
        <v>#N/A</v>
      </c>
      <c r="H280" s="20" t="e">
        <f t="shared" si="10"/>
        <v>#N/A</v>
      </c>
      <c r="I280" s="47">
        <v>0</v>
      </c>
      <c r="J280" s="10" t="e">
        <f>VLOOKUP(A280,CADASTRE!F:L,7,0)</f>
        <v>#N/A</v>
      </c>
      <c r="K280" s="20" t="e">
        <f t="shared" si="7"/>
        <v>#N/A</v>
      </c>
      <c r="L280" s="46"/>
      <c r="M280" s="10" t="e">
        <f>VLOOKUP(A280,CADASTRE!F:O,6,0)</f>
        <v>#N/A</v>
      </c>
      <c r="N280" s="48">
        <v>173.05</v>
      </c>
      <c r="O280" s="39" t="e">
        <f>IF(OR(VLOOKUP(A280,CADASTRE!F:V,4,0)="",VLOOKUP(A280,CADASTRE!F:V,4,0)=0),VLOOKUP(A280,CADASTRE!F:V,16,0)+VLOOKUP(A280,CADASTRE!F:X,17,0),VLOOKUP(A280,CADASTRE!F:V,4,0))</f>
        <v>#N/A</v>
      </c>
      <c r="P280" s="15" t="e">
        <f t="shared" si="8"/>
        <v>#N/A</v>
      </c>
      <c r="Q280" s="46" t="s">
        <v>133</v>
      </c>
      <c r="R280" s="40" t="e">
        <f>VLOOKUP(A280,CADASTRE!F:AC,3,0)</f>
        <v>#N/A</v>
      </c>
      <c r="S280" s="41" t="str">
        <f>IFERROR(IF(VLOOKUP(A280,CADASTRE!F:R,13,0)="",VLOOKUP(B280,CADASTRE!F:R,13,0),VLOOKUP(A280,CADASTRE!F:R,13,0)),"")</f>
        <v/>
      </c>
      <c r="T280" s="53">
        <v>39823</v>
      </c>
      <c r="U280" s="49">
        <v>41640</v>
      </c>
      <c r="V280" s="46" t="s">
        <v>128</v>
      </c>
      <c r="W280" s="46">
        <v>1</v>
      </c>
      <c r="X280" s="46" t="s">
        <v>116</v>
      </c>
      <c r="Y280" s="46" t="s">
        <v>185</v>
      </c>
      <c r="Z280" s="46" t="s">
        <v>186</v>
      </c>
      <c r="AA280" s="46">
        <v>1</v>
      </c>
      <c r="AB280" s="46" t="s">
        <v>212</v>
      </c>
      <c r="AC280" s="46">
        <v>75102</v>
      </c>
      <c r="AD280" s="44" t="e">
        <f>VLOOKUP(D280,CADASTRE!B:E,4,0)</f>
        <v>#N/A</v>
      </c>
      <c r="AE280" s="20" t="e">
        <f t="shared" si="9"/>
        <v>#N/A</v>
      </c>
      <c r="AF280" s="46" t="s">
        <v>44</v>
      </c>
      <c r="AG280" s="3" t="s">
        <v>120</v>
      </c>
      <c r="AH280" s="3"/>
      <c r="AI280" s="3"/>
    </row>
    <row r="281" spans="1:35" ht="15.75" customHeight="1" x14ac:dyDescent="0.2">
      <c r="A281" s="34">
        <v>1020832070</v>
      </c>
      <c r="B281" s="35" t="s">
        <v>44</v>
      </c>
      <c r="C281" s="10"/>
      <c r="D281" s="36">
        <v>189558</v>
      </c>
      <c r="E281" s="36" t="s">
        <v>37</v>
      </c>
      <c r="F281" s="36" t="s">
        <v>213</v>
      </c>
      <c r="G281" s="10" t="str">
        <f>VLOOKUP(A281,CADASTRE!F:G,2,0)</f>
        <v>24 RUE DE LA BANQUE</v>
      </c>
      <c r="H281" s="20" t="b">
        <f t="shared" si="10"/>
        <v>0</v>
      </c>
      <c r="I281" s="37">
        <v>1</v>
      </c>
      <c r="J281" s="10">
        <f>VLOOKUP(A281,CADASTRE!F:L,7,0)</f>
        <v>1</v>
      </c>
      <c r="K281" s="20" t="b">
        <f t="shared" si="7"/>
        <v>1</v>
      </c>
      <c r="L281" s="36">
        <v>1</v>
      </c>
      <c r="M281" s="10">
        <f>VLOOKUP(A281,CADASTRE!F:O,6,0)</f>
        <v>1</v>
      </c>
      <c r="N281" s="38">
        <v>84.38</v>
      </c>
      <c r="O281" s="39">
        <f>IF(OR(VLOOKUP(A281,CADASTRE!F:V,4,0)="",VLOOKUP(A281,CADASTRE!F:V,4,0)=0),VLOOKUP(A281,CADASTRE!F:V,16,0)+VLOOKUP(A281,CADASTRE!F:X,17,0),VLOOKUP(A281,CADASTRE!F:V,4,0))</f>
        <v>84</v>
      </c>
      <c r="P281" s="15" t="str">
        <f t="shared" si="8"/>
        <v>VRAI</v>
      </c>
      <c r="Q281" s="36" t="s">
        <v>113</v>
      </c>
      <c r="R281" s="40" t="str">
        <f>VLOOKUP(A281,CADASTRE!F:AC,3,0)</f>
        <v>Appartement</v>
      </c>
      <c r="S281" s="41" t="str">
        <f>IFERROR(IF(VLOOKUP(A281,CADASTRE!F:R,13,0)="",VLOOKUP(B281,CADASTRE!F:R,13,0),VLOOKUP(A281,CADASTRE!F:R,13,0)),"")</f>
        <v/>
      </c>
      <c r="T281" s="52">
        <v>41553</v>
      </c>
      <c r="V281" s="36" t="s">
        <v>115</v>
      </c>
      <c r="W281" s="43">
        <v>1</v>
      </c>
      <c r="X281" s="36" t="s">
        <v>116</v>
      </c>
      <c r="Y281" s="43" t="s">
        <v>202</v>
      </c>
      <c r="Z281" s="36" t="s">
        <v>203</v>
      </c>
      <c r="AA281" s="43">
        <v>1</v>
      </c>
      <c r="AB281" s="36" t="s">
        <v>204</v>
      </c>
      <c r="AC281" s="36">
        <v>75102</v>
      </c>
      <c r="AD281" s="44">
        <f>VLOOKUP(D281,CADASTRE!B:E,4,0)</f>
        <v>75102</v>
      </c>
      <c r="AE281" s="20" t="b">
        <f t="shared" si="9"/>
        <v>1</v>
      </c>
      <c r="AF281" s="36">
        <v>1020832070</v>
      </c>
      <c r="AG281" s="3" t="s">
        <v>120</v>
      </c>
      <c r="AH281" s="3"/>
      <c r="AI281" s="3"/>
    </row>
    <row r="282" spans="1:35" ht="15.75" customHeight="1" x14ac:dyDescent="0.2">
      <c r="A282" s="34">
        <v>1020832071</v>
      </c>
      <c r="B282" s="35" t="s">
        <v>44</v>
      </c>
      <c r="C282" s="10"/>
      <c r="D282" s="36">
        <v>189559</v>
      </c>
      <c r="E282" s="36" t="s">
        <v>37</v>
      </c>
      <c r="F282" s="36" t="s">
        <v>213</v>
      </c>
      <c r="G282" s="10" t="str">
        <f>VLOOKUP(A282,CADASTRE!F:G,2,0)</f>
        <v>24 RUE DE LA BANQUE</v>
      </c>
      <c r="H282" s="20" t="b">
        <f t="shared" si="10"/>
        <v>0</v>
      </c>
      <c r="I282" s="37">
        <v>1</v>
      </c>
      <c r="J282" s="10">
        <f>VLOOKUP(A282,CADASTRE!F:L,7,0)</f>
        <v>1</v>
      </c>
      <c r="K282" s="20" t="b">
        <f t="shared" si="7"/>
        <v>1</v>
      </c>
      <c r="L282" s="36">
        <v>2</v>
      </c>
      <c r="M282" s="10">
        <f>VLOOKUP(A282,CADASTRE!F:O,6,0)</f>
        <v>2</v>
      </c>
      <c r="N282" s="38">
        <v>81.95</v>
      </c>
      <c r="O282" s="39">
        <f>IF(OR(VLOOKUP(A282,CADASTRE!F:V,4,0)="",VLOOKUP(A282,CADASTRE!F:V,4,0)=0),VLOOKUP(A282,CADASTRE!F:V,16,0)+VLOOKUP(A282,CADASTRE!F:X,17,0),VLOOKUP(A282,CADASTRE!F:V,4,0))</f>
        <v>82</v>
      </c>
      <c r="P282" s="15" t="str">
        <f t="shared" si="8"/>
        <v>VRAI</v>
      </c>
      <c r="Q282" s="36" t="s">
        <v>113</v>
      </c>
      <c r="R282" s="40" t="str">
        <f>VLOOKUP(A282,CADASTRE!F:AC,3,0)</f>
        <v>Appartement</v>
      </c>
      <c r="S282" s="41" t="str">
        <f>IFERROR(IF(VLOOKUP(A282,CADASTRE!F:R,13,0)="",VLOOKUP(B282,CADASTRE!F:R,13,0),VLOOKUP(A282,CADASTRE!F:R,13,0)),"")</f>
        <v/>
      </c>
      <c r="T282" s="52">
        <v>41553</v>
      </c>
      <c r="V282" s="36" t="s">
        <v>115</v>
      </c>
      <c r="W282" s="43">
        <v>1</v>
      </c>
      <c r="X282" s="36" t="s">
        <v>116</v>
      </c>
      <c r="Y282" s="43" t="s">
        <v>202</v>
      </c>
      <c r="Z282" s="36" t="s">
        <v>203</v>
      </c>
      <c r="AA282" s="43">
        <v>1</v>
      </c>
      <c r="AB282" s="36" t="s">
        <v>204</v>
      </c>
      <c r="AC282" s="36">
        <v>75102</v>
      </c>
      <c r="AD282" s="44">
        <f>VLOOKUP(D282,CADASTRE!B:E,4,0)</f>
        <v>75102</v>
      </c>
      <c r="AE282" s="20" t="b">
        <f t="shared" si="9"/>
        <v>1</v>
      </c>
      <c r="AF282" s="36">
        <v>1020832071</v>
      </c>
      <c r="AG282" s="3" t="s">
        <v>120</v>
      </c>
      <c r="AH282" s="3"/>
      <c r="AI282" s="3"/>
    </row>
    <row r="283" spans="1:35" ht="15.75" customHeight="1" x14ac:dyDescent="0.2">
      <c r="A283" s="34">
        <v>1020832072</v>
      </c>
      <c r="B283" s="44">
        <v>1021183996</v>
      </c>
      <c r="C283" s="10"/>
      <c r="D283" s="36">
        <v>189560</v>
      </c>
      <c r="E283" s="36" t="s">
        <v>37</v>
      </c>
      <c r="F283" s="36" t="s">
        <v>213</v>
      </c>
      <c r="G283" s="10" t="str">
        <f>VLOOKUP(A283,CADASTRE!F:G,2,0)</f>
        <v>24 RUE DE LA BANQUE</v>
      </c>
      <c r="H283" s="20" t="b">
        <f t="shared" si="10"/>
        <v>0</v>
      </c>
      <c r="I283" s="37">
        <v>1</v>
      </c>
      <c r="J283" s="10">
        <f>VLOOKUP(A283,CADASTRE!F:L,7,0)</f>
        <v>1</v>
      </c>
      <c r="K283" s="20" t="b">
        <f t="shared" si="7"/>
        <v>1</v>
      </c>
      <c r="L283" s="36">
        <v>3</v>
      </c>
      <c r="M283" s="10">
        <f>VLOOKUP(A283,CADASTRE!F:O,6,0)</f>
        <v>3</v>
      </c>
      <c r="N283" s="38">
        <v>30.99</v>
      </c>
      <c r="O283" s="39">
        <f>IF(OR(VLOOKUP(A283,CADASTRE!F:V,4,0)="",VLOOKUP(A283,CADASTRE!F:V,4,0)=0),VLOOKUP(A283,CADASTRE!F:V,16,0)+VLOOKUP(A283,CADASTRE!F:X,17,0),VLOOKUP(A283,CADASTRE!F:V,4,0))</f>
        <v>31</v>
      </c>
      <c r="P283" s="15" t="str">
        <f t="shared" si="8"/>
        <v>VRAI</v>
      </c>
      <c r="Q283" s="36" t="s">
        <v>113</v>
      </c>
      <c r="R283" s="40" t="str">
        <f>VLOOKUP(A283,CADASTRE!F:AC,3,0)</f>
        <v>Appartement</v>
      </c>
      <c r="S283" s="41" t="str">
        <f>IFERROR(IF(VLOOKUP(A283,CADASTRE!F:R,13,0)="",VLOOKUP(B283,CADASTRE!F:R,13,0),VLOOKUP(A283,CADASTRE!F:R,13,0)),"")</f>
        <v>Cave</v>
      </c>
      <c r="T283" s="52">
        <v>41553</v>
      </c>
      <c r="V283" s="36" t="s">
        <v>115</v>
      </c>
      <c r="W283" s="43">
        <v>1</v>
      </c>
      <c r="X283" s="36" t="s">
        <v>116</v>
      </c>
      <c r="Y283" s="43" t="s">
        <v>202</v>
      </c>
      <c r="Z283" s="36" t="s">
        <v>203</v>
      </c>
      <c r="AA283" s="43">
        <v>1</v>
      </c>
      <c r="AB283" s="36" t="s">
        <v>204</v>
      </c>
      <c r="AC283" s="36">
        <v>75102</v>
      </c>
      <c r="AD283" s="44">
        <f>VLOOKUP(D283,CADASTRE!B:E,4,0)</f>
        <v>75102</v>
      </c>
      <c r="AE283" s="20" t="b">
        <f t="shared" si="9"/>
        <v>1</v>
      </c>
      <c r="AF283" s="36">
        <v>1020832072</v>
      </c>
      <c r="AG283" s="3" t="s">
        <v>120</v>
      </c>
      <c r="AH283" s="3"/>
      <c r="AI283" s="3"/>
    </row>
    <row r="284" spans="1:35" ht="15.75" customHeight="1" x14ac:dyDescent="0.2">
      <c r="A284" s="34">
        <v>1020832073</v>
      </c>
      <c r="B284" s="45">
        <v>1021479010</v>
      </c>
      <c r="C284" s="10"/>
      <c r="D284" s="36">
        <v>189561</v>
      </c>
      <c r="E284" s="36" t="s">
        <v>37</v>
      </c>
      <c r="F284" s="36" t="s">
        <v>213</v>
      </c>
      <c r="G284" s="10" t="str">
        <f>VLOOKUP(A284,CADASTRE!F:G,2,0)</f>
        <v>24 RUE DE LA BANQUE</v>
      </c>
      <c r="H284" s="20" t="b">
        <f t="shared" si="10"/>
        <v>0</v>
      </c>
      <c r="I284" s="37">
        <v>2</v>
      </c>
      <c r="J284" s="10">
        <f>VLOOKUP(A284,CADASTRE!F:L,7,0)</f>
        <v>2</v>
      </c>
      <c r="K284" s="20" t="b">
        <f t="shared" si="7"/>
        <v>1</v>
      </c>
      <c r="L284" s="36">
        <v>4</v>
      </c>
      <c r="M284" s="10">
        <f>VLOOKUP(A284,CADASTRE!F:O,6,0)</f>
        <v>4</v>
      </c>
      <c r="N284" s="38">
        <v>96.14</v>
      </c>
      <c r="O284" s="39">
        <f>IF(OR(VLOOKUP(A284,CADASTRE!F:V,4,0)="",VLOOKUP(A284,CADASTRE!F:V,4,0)=0),VLOOKUP(A284,CADASTRE!F:V,16,0)+VLOOKUP(A284,CADASTRE!F:X,17,0),VLOOKUP(A284,CADASTRE!F:V,4,0))</f>
        <v>96</v>
      </c>
      <c r="P284" s="15" t="str">
        <f t="shared" si="8"/>
        <v>VRAI</v>
      </c>
      <c r="Q284" s="36" t="s">
        <v>113</v>
      </c>
      <c r="R284" s="40" t="str">
        <f>VLOOKUP(A284,CADASTRE!F:AC,3,0)</f>
        <v>Appartement</v>
      </c>
      <c r="S284" s="41" t="str">
        <f>IFERROR(IF(VLOOKUP(A284,CADASTRE!F:R,13,0)="",VLOOKUP(B284,CADASTRE!F:R,13,0),VLOOKUP(A284,CADASTRE!F:R,13,0)),"")</f>
        <v>Cellier</v>
      </c>
      <c r="T284" s="52">
        <v>41553</v>
      </c>
      <c r="V284" s="36" t="s">
        <v>115</v>
      </c>
      <c r="W284" s="43">
        <v>1</v>
      </c>
      <c r="X284" s="36" t="s">
        <v>116</v>
      </c>
      <c r="Y284" s="43" t="s">
        <v>202</v>
      </c>
      <c r="Z284" s="36" t="s">
        <v>203</v>
      </c>
      <c r="AA284" s="43">
        <v>1</v>
      </c>
      <c r="AB284" s="36" t="s">
        <v>204</v>
      </c>
      <c r="AC284" s="36">
        <v>75102</v>
      </c>
      <c r="AD284" s="44">
        <f>VLOOKUP(D284,CADASTRE!B:E,4,0)</f>
        <v>75102</v>
      </c>
      <c r="AE284" s="20" t="b">
        <f t="shared" si="9"/>
        <v>1</v>
      </c>
      <c r="AF284" s="36">
        <v>1020832073</v>
      </c>
      <c r="AG284" s="3" t="s">
        <v>120</v>
      </c>
      <c r="AH284" s="3"/>
      <c r="AI284" s="3"/>
    </row>
    <row r="285" spans="1:35" ht="15.75" customHeight="1" x14ac:dyDescent="0.2">
      <c r="A285" s="34">
        <v>1020832074</v>
      </c>
      <c r="B285" s="35" t="s">
        <v>44</v>
      </c>
      <c r="C285" s="10"/>
      <c r="D285" s="36">
        <v>189562</v>
      </c>
      <c r="E285" s="36" t="s">
        <v>37</v>
      </c>
      <c r="F285" s="36" t="s">
        <v>213</v>
      </c>
      <c r="G285" s="10" t="str">
        <f>VLOOKUP(A285,CADASTRE!F:G,2,0)</f>
        <v>24 RUE DE LA BANQUE</v>
      </c>
      <c r="H285" s="20" t="b">
        <f t="shared" si="10"/>
        <v>0</v>
      </c>
      <c r="I285" s="37">
        <v>2</v>
      </c>
      <c r="J285" s="10">
        <f>VLOOKUP(A285,CADASTRE!F:L,7,0)</f>
        <v>2</v>
      </c>
      <c r="K285" s="20" t="b">
        <f t="shared" si="7"/>
        <v>1</v>
      </c>
      <c r="L285" s="36">
        <v>5</v>
      </c>
      <c r="M285" s="10">
        <f>VLOOKUP(A285,CADASTRE!F:O,6,0)</f>
        <v>5</v>
      </c>
      <c r="N285" s="38">
        <v>93.18</v>
      </c>
      <c r="O285" s="39">
        <f>IF(OR(VLOOKUP(A285,CADASTRE!F:V,4,0)="",VLOOKUP(A285,CADASTRE!F:V,4,0)=0),VLOOKUP(A285,CADASTRE!F:V,16,0)+VLOOKUP(A285,CADASTRE!F:X,17,0),VLOOKUP(A285,CADASTRE!F:V,4,0))</f>
        <v>93</v>
      </c>
      <c r="P285" s="15" t="str">
        <f t="shared" si="8"/>
        <v>VRAI</v>
      </c>
      <c r="Q285" s="36" t="s">
        <v>113</v>
      </c>
      <c r="R285" s="40" t="str">
        <f>VLOOKUP(A285,CADASTRE!F:AC,3,0)</f>
        <v>Appartement</v>
      </c>
      <c r="S285" s="41" t="str">
        <f>IFERROR(IF(VLOOKUP(A285,CADASTRE!F:R,13,0)="",VLOOKUP(B285,CADASTRE!F:R,13,0),VLOOKUP(A285,CADASTRE!F:R,13,0)),"")</f>
        <v/>
      </c>
      <c r="T285" s="52">
        <v>41553</v>
      </c>
      <c r="V285" s="36" t="s">
        <v>115</v>
      </c>
      <c r="W285" s="43">
        <v>1</v>
      </c>
      <c r="X285" s="36" t="s">
        <v>116</v>
      </c>
      <c r="Y285" s="43" t="s">
        <v>202</v>
      </c>
      <c r="Z285" s="36" t="s">
        <v>203</v>
      </c>
      <c r="AA285" s="43">
        <v>1</v>
      </c>
      <c r="AB285" s="36" t="s">
        <v>204</v>
      </c>
      <c r="AC285" s="36">
        <v>75102</v>
      </c>
      <c r="AD285" s="44">
        <f>VLOOKUP(D285,CADASTRE!B:E,4,0)</f>
        <v>75102</v>
      </c>
      <c r="AE285" s="20" t="b">
        <f t="shared" si="9"/>
        <v>1</v>
      </c>
      <c r="AF285" s="36">
        <v>1020832074</v>
      </c>
      <c r="AG285" s="3" t="s">
        <v>120</v>
      </c>
      <c r="AH285" s="3"/>
      <c r="AI285" s="3"/>
    </row>
    <row r="286" spans="1:35" ht="15.75" customHeight="1" x14ac:dyDescent="0.2">
      <c r="A286" s="34">
        <v>1020832075</v>
      </c>
      <c r="B286" s="44">
        <v>1021339871</v>
      </c>
      <c r="C286" s="10"/>
      <c r="D286" s="36">
        <v>189563</v>
      </c>
      <c r="E286" s="36" t="s">
        <v>37</v>
      </c>
      <c r="F286" s="36" t="s">
        <v>213</v>
      </c>
      <c r="G286" s="10" t="str">
        <f>VLOOKUP(A286,CADASTRE!F:G,2,0)</f>
        <v>24 RUE DE LA BANQUE</v>
      </c>
      <c r="H286" s="20" t="b">
        <f t="shared" si="10"/>
        <v>0</v>
      </c>
      <c r="I286" s="37">
        <v>2</v>
      </c>
      <c r="J286" s="10">
        <f>VLOOKUP(A286,CADASTRE!F:L,7,0)</f>
        <v>2</v>
      </c>
      <c r="K286" s="20" t="b">
        <f t="shared" si="7"/>
        <v>1</v>
      </c>
      <c r="L286" s="36">
        <v>6</v>
      </c>
      <c r="M286" s="10">
        <f>VLOOKUP(A286,CADASTRE!F:O,6,0)</f>
        <v>6</v>
      </c>
      <c r="N286" s="38">
        <v>33.81</v>
      </c>
      <c r="O286" s="39">
        <f>IF(OR(VLOOKUP(A286,CADASTRE!F:V,4,0)="",VLOOKUP(A286,CADASTRE!F:V,4,0)=0),VLOOKUP(A286,CADASTRE!F:V,16,0)+VLOOKUP(A286,CADASTRE!F:X,17,0),VLOOKUP(A286,CADASTRE!F:V,4,0))</f>
        <v>34</v>
      </c>
      <c r="P286" s="15" t="str">
        <f t="shared" si="8"/>
        <v>VRAI</v>
      </c>
      <c r="Q286" s="36" t="s">
        <v>113</v>
      </c>
      <c r="R286" s="40" t="str">
        <f>VLOOKUP(A286,CADASTRE!F:AC,3,0)</f>
        <v>Appartement</v>
      </c>
      <c r="S286" s="41" t="str">
        <f>IFERROR(IF(VLOOKUP(A286,CADASTRE!F:R,13,0)="",VLOOKUP(B286,CADASTRE!F:R,13,0),VLOOKUP(A286,CADASTRE!F:R,13,0)),"")</f>
        <v>Cave</v>
      </c>
      <c r="T286" s="52">
        <v>41553</v>
      </c>
      <c r="V286" s="36" t="s">
        <v>115</v>
      </c>
      <c r="W286" s="43">
        <v>1</v>
      </c>
      <c r="X286" s="36" t="s">
        <v>116</v>
      </c>
      <c r="Y286" s="43" t="s">
        <v>202</v>
      </c>
      <c r="Z286" s="36" t="s">
        <v>203</v>
      </c>
      <c r="AA286" s="43">
        <v>1</v>
      </c>
      <c r="AB286" s="36" t="s">
        <v>204</v>
      </c>
      <c r="AC286" s="36">
        <v>75102</v>
      </c>
      <c r="AD286" s="44">
        <f>VLOOKUP(D286,CADASTRE!B:E,4,0)</f>
        <v>75102</v>
      </c>
      <c r="AE286" s="20" t="b">
        <f t="shared" si="9"/>
        <v>1</v>
      </c>
      <c r="AF286" s="36">
        <v>1020832075</v>
      </c>
      <c r="AG286" s="3" t="s">
        <v>120</v>
      </c>
      <c r="AH286" s="3"/>
      <c r="AI286" s="3"/>
    </row>
    <row r="287" spans="1:35" ht="15.75" customHeight="1" x14ac:dyDescent="0.2">
      <c r="A287" s="34">
        <v>1020832076</v>
      </c>
      <c r="B287" s="45">
        <v>1021232692</v>
      </c>
      <c r="C287" s="10"/>
      <c r="D287" s="36">
        <v>189564</v>
      </c>
      <c r="E287" s="36" t="s">
        <v>37</v>
      </c>
      <c r="F287" s="36" t="s">
        <v>213</v>
      </c>
      <c r="G287" s="10" t="str">
        <f>VLOOKUP(A287,CADASTRE!F:G,2,0)</f>
        <v>24 RUE DE LA BANQUE</v>
      </c>
      <c r="H287" s="20" t="b">
        <f t="shared" si="10"/>
        <v>0</v>
      </c>
      <c r="I287" s="37">
        <v>3</v>
      </c>
      <c r="J287" s="10">
        <f>VLOOKUP(A287,CADASTRE!F:L,7,0)</f>
        <v>3</v>
      </c>
      <c r="K287" s="20" t="b">
        <f t="shared" si="7"/>
        <v>1</v>
      </c>
      <c r="L287" s="36">
        <v>7</v>
      </c>
      <c r="M287" s="10">
        <f>VLOOKUP(A287,CADASTRE!F:O,6,0)</f>
        <v>7</v>
      </c>
      <c r="N287" s="38">
        <v>86.54</v>
      </c>
      <c r="O287" s="39">
        <f>IF(OR(VLOOKUP(A287,CADASTRE!F:V,4,0)="",VLOOKUP(A287,CADASTRE!F:V,4,0)=0),VLOOKUP(A287,CADASTRE!F:V,16,0)+VLOOKUP(A287,CADASTRE!F:X,17,0),VLOOKUP(A287,CADASTRE!F:V,4,0))</f>
        <v>86</v>
      </c>
      <c r="P287" s="15" t="str">
        <f t="shared" si="8"/>
        <v>VRAI</v>
      </c>
      <c r="Q287" s="36" t="s">
        <v>113</v>
      </c>
      <c r="R287" s="40" t="str">
        <f>VLOOKUP(A287,CADASTRE!F:AC,3,0)</f>
        <v>Appartement</v>
      </c>
      <c r="S287" s="41" t="str">
        <f>IFERROR(IF(VLOOKUP(A287,CADASTRE!F:R,13,0)="",VLOOKUP(B287,CADASTRE!F:R,13,0),VLOOKUP(A287,CADASTRE!F:R,13,0)),"")</f>
        <v>Cellier</v>
      </c>
      <c r="T287" s="52">
        <v>41553</v>
      </c>
      <c r="V287" s="36" t="s">
        <v>115</v>
      </c>
      <c r="W287" s="43">
        <v>1</v>
      </c>
      <c r="X287" s="36" t="s">
        <v>116</v>
      </c>
      <c r="Y287" s="43" t="s">
        <v>202</v>
      </c>
      <c r="Z287" s="36" t="s">
        <v>203</v>
      </c>
      <c r="AA287" s="43">
        <v>1</v>
      </c>
      <c r="AB287" s="36" t="s">
        <v>204</v>
      </c>
      <c r="AC287" s="36">
        <v>75102</v>
      </c>
      <c r="AD287" s="44">
        <f>VLOOKUP(D287,CADASTRE!B:E,4,0)</f>
        <v>75102</v>
      </c>
      <c r="AE287" s="20" t="b">
        <f t="shared" si="9"/>
        <v>1</v>
      </c>
      <c r="AF287" s="36">
        <v>1020832076</v>
      </c>
      <c r="AG287" s="3" t="s">
        <v>120</v>
      </c>
      <c r="AH287" s="3"/>
      <c r="AI287" s="3"/>
    </row>
    <row r="288" spans="1:35" ht="15.75" customHeight="1" x14ac:dyDescent="0.2">
      <c r="A288" s="34">
        <v>1020832077</v>
      </c>
      <c r="B288" s="35" t="s">
        <v>44</v>
      </c>
      <c r="C288" s="10"/>
      <c r="D288" s="36">
        <v>189565</v>
      </c>
      <c r="E288" s="36" t="s">
        <v>37</v>
      </c>
      <c r="F288" s="36" t="s">
        <v>213</v>
      </c>
      <c r="G288" s="10" t="str">
        <f>VLOOKUP(A288,CADASTRE!F:G,2,0)</f>
        <v>24 RUE DE LA BANQUE</v>
      </c>
      <c r="H288" s="20" t="b">
        <f t="shared" si="10"/>
        <v>0</v>
      </c>
      <c r="I288" s="37">
        <v>3</v>
      </c>
      <c r="J288" s="10">
        <f>VLOOKUP(A288,CADASTRE!F:L,7,0)</f>
        <v>3</v>
      </c>
      <c r="K288" s="20" t="b">
        <f t="shared" si="7"/>
        <v>1</v>
      </c>
      <c r="L288" s="36">
        <v>8</v>
      </c>
      <c r="M288" s="10">
        <f>VLOOKUP(A288,CADASTRE!F:O,6,0)</f>
        <v>8</v>
      </c>
      <c r="N288" s="38">
        <v>78.95</v>
      </c>
      <c r="O288" s="39">
        <f>IF(OR(VLOOKUP(A288,CADASTRE!F:V,4,0)="",VLOOKUP(A288,CADASTRE!F:V,4,0)=0),VLOOKUP(A288,CADASTRE!F:V,16,0)+VLOOKUP(A288,CADASTRE!F:X,17,0),VLOOKUP(A288,CADASTRE!F:V,4,0))</f>
        <v>79</v>
      </c>
      <c r="P288" s="15" t="str">
        <f t="shared" si="8"/>
        <v>VRAI</v>
      </c>
      <c r="Q288" s="36" t="s">
        <v>113</v>
      </c>
      <c r="R288" s="40" t="str">
        <f>VLOOKUP(A288,CADASTRE!F:AC,3,0)</f>
        <v>Appartement</v>
      </c>
      <c r="S288" s="41" t="str">
        <f>IFERROR(IF(VLOOKUP(A288,CADASTRE!F:R,13,0)="",VLOOKUP(B288,CADASTRE!F:R,13,0),VLOOKUP(A288,CADASTRE!F:R,13,0)),"")</f>
        <v/>
      </c>
      <c r="T288" s="52">
        <v>41553</v>
      </c>
      <c r="V288" s="36" t="s">
        <v>115</v>
      </c>
      <c r="W288" s="43">
        <v>1</v>
      </c>
      <c r="X288" s="36" t="s">
        <v>116</v>
      </c>
      <c r="Y288" s="43" t="s">
        <v>202</v>
      </c>
      <c r="Z288" s="36" t="s">
        <v>203</v>
      </c>
      <c r="AA288" s="43">
        <v>1</v>
      </c>
      <c r="AB288" s="36" t="s">
        <v>204</v>
      </c>
      <c r="AC288" s="36">
        <v>75102</v>
      </c>
      <c r="AD288" s="44">
        <f>VLOOKUP(D288,CADASTRE!B:E,4,0)</f>
        <v>75102</v>
      </c>
      <c r="AE288" s="20" t="b">
        <f t="shared" si="9"/>
        <v>1</v>
      </c>
      <c r="AF288" s="36">
        <v>1020832077</v>
      </c>
      <c r="AG288" s="3" t="s">
        <v>120</v>
      </c>
      <c r="AH288" s="3"/>
      <c r="AI288" s="3"/>
    </row>
    <row r="289" spans="1:35" ht="15.75" customHeight="1" x14ac:dyDescent="0.2">
      <c r="A289" s="34">
        <v>1020832078</v>
      </c>
      <c r="B289" s="44">
        <v>1021169005</v>
      </c>
      <c r="C289" s="10"/>
      <c r="D289" s="36">
        <v>189566</v>
      </c>
      <c r="E289" s="36" t="s">
        <v>37</v>
      </c>
      <c r="F289" s="36" t="s">
        <v>213</v>
      </c>
      <c r="G289" s="10" t="str">
        <f>VLOOKUP(A289,CADASTRE!F:G,2,0)</f>
        <v>24 RUE DE LA BANQUE</v>
      </c>
      <c r="H289" s="20" t="b">
        <f t="shared" si="10"/>
        <v>0</v>
      </c>
      <c r="I289" s="37">
        <v>3</v>
      </c>
      <c r="J289" s="10">
        <f>VLOOKUP(A289,CADASTRE!F:L,7,0)</f>
        <v>3</v>
      </c>
      <c r="K289" s="20" t="b">
        <f t="shared" si="7"/>
        <v>1</v>
      </c>
      <c r="L289" s="36">
        <v>9</v>
      </c>
      <c r="M289" s="10">
        <f>VLOOKUP(A289,CADASTRE!F:O,6,0)</f>
        <v>9</v>
      </c>
      <c r="N289" s="38">
        <v>32.18</v>
      </c>
      <c r="O289" s="39">
        <f>IF(OR(VLOOKUP(A289,CADASTRE!F:V,4,0)="",VLOOKUP(A289,CADASTRE!F:V,4,0)=0),VLOOKUP(A289,CADASTRE!F:V,16,0)+VLOOKUP(A289,CADASTRE!F:X,17,0),VLOOKUP(A289,CADASTRE!F:V,4,0))</f>
        <v>32</v>
      </c>
      <c r="P289" s="15" t="str">
        <f t="shared" si="8"/>
        <v>VRAI</v>
      </c>
      <c r="Q289" s="36" t="s">
        <v>113</v>
      </c>
      <c r="R289" s="40" t="str">
        <f>VLOOKUP(A289,CADASTRE!F:AC,3,0)</f>
        <v>Appartement</v>
      </c>
      <c r="S289" s="41" t="str">
        <f>IFERROR(IF(VLOOKUP(A289,CADASTRE!F:R,13,0)="",VLOOKUP(B289,CADASTRE!F:R,13,0),VLOOKUP(A289,CADASTRE!F:R,13,0)),"")</f>
        <v>Cave</v>
      </c>
      <c r="T289" s="52">
        <v>41553</v>
      </c>
      <c r="V289" s="36" t="s">
        <v>115</v>
      </c>
      <c r="W289" s="43">
        <v>1</v>
      </c>
      <c r="X289" s="36" t="s">
        <v>116</v>
      </c>
      <c r="Y289" s="43" t="s">
        <v>202</v>
      </c>
      <c r="Z289" s="36" t="s">
        <v>203</v>
      </c>
      <c r="AA289" s="43">
        <v>1</v>
      </c>
      <c r="AB289" s="36" t="s">
        <v>204</v>
      </c>
      <c r="AC289" s="36">
        <v>75102</v>
      </c>
      <c r="AD289" s="44">
        <f>VLOOKUP(D289,CADASTRE!B:E,4,0)</f>
        <v>75102</v>
      </c>
      <c r="AE289" s="20" t="b">
        <f t="shared" si="9"/>
        <v>1</v>
      </c>
      <c r="AF289" s="36">
        <v>1020832078</v>
      </c>
      <c r="AG289" s="3" t="s">
        <v>120</v>
      </c>
      <c r="AH289" s="3"/>
      <c r="AI289" s="3"/>
    </row>
    <row r="290" spans="1:35" ht="15.75" customHeight="1" x14ac:dyDescent="0.2">
      <c r="A290" s="34">
        <v>1020832079</v>
      </c>
      <c r="B290" s="45">
        <v>1020917612</v>
      </c>
      <c r="C290" s="10"/>
      <c r="D290" s="36">
        <v>189567</v>
      </c>
      <c r="E290" s="36" t="s">
        <v>37</v>
      </c>
      <c r="F290" s="36" t="s">
        <v>213</v>
      </c>
      <c r="G290" s="10" t="str">
        <f>VLOOKUP(A290,CADASTRE!F:G,2,0)</f>
        <v>24 RUE DE LA BANQUE</v>
      </c>
      <c r="H290" s="20" t="b">
        <f t="shared" si="10"/>
        <v>0</v>
      </c>
      <c r="I290" s="37">
        <v>4</v>
      </c>
      <c r="J290" s="10">
        <f>VLOOKUP(A290,CADASTRE!F:L,7,0)</f>
        <v>4</v>
      </c>
      <c r="K290" s="20" t="b">
        <f t="shared" si="7"/>
        <v>1</v>
      </c>
      <c r="L290" s="36">
        <v>10</v>
      </c>
      <c r="M290" s="10">
        <f>VLOOKUP(A290,CADASTRE!F:O,6,0)</f>
        <v>10</v>
      </c>
      <c r="N290" s="38">
        <v>90.76</v>
      </c>
      <c r="O290" s="39">
        <f>IF(OR(VLOOKUP(A290,CADASTRE!F:V,4,0)="",VLOOKUP(A290,CADASTRE!F:V,4,0)=0),VLOOKUP(A290,CADASTRE!F:V,16,0)+VLOOKUP(A290,CADASTRE!F:X,17,0),VLOOKUP(A290,CADASTRE!F:V,4,0))</f>
        <v>91</v>
      </c>
      <c r="P290" s="15" t="str">
        <f t="shared" si="8"/>
        <v>VRAI</v>
      </c>
      <c r="Q290" s="36" t="s">
        <v>113</v>
      </c>
      <c r="R290" s="40" t="str">
        <f>VLOOKUP(A290,CADASTRE!F:AC,3,0)</f>
        <v>Appartement</v>
      </c>
      <c r="S290" s="41" t="str">
        <f>IFERROR(IF(VLOOKUP(A290,CADASTRE!F:R,13,0)="",VLOOKUP(B290,CADASTRE!F:R,13,0),VLOOKUP(A290,CADASTRE!F:R,13,0)),"")</f>
        <v>Cellier</v>
      </c>
      <c r="T290" s="52">
        <v>41553</v>
      </c>
      <c r="V290" s="36" t="s">
        <v>115</v>
      </c>
      <c r="W290" s="43">
        <v>1</v>
      </c>
      <c r="X290" s="36" t="s">
        <v>116</v>
      </c>
      <c r="Y290" s="43" t="s">
        <v>202</v>
      </c>
      <c r="Z290" s="36" t="s">
        <v>203</v>
      </c>
      <c r="AA290" s="43">
        <v>1</v>
      </c>
      <c r="AB290" s="36" t="s">
        <v>204</v>
      </c>
      <c r="AC290" s="36">
        <v>75102</v>
      </c>
      <c r="AD290" s="44">
        <f>VLOOKUP(D290,CADASTRE!B:E,4,0)</f>
        <v>75102</v>
      </c>
      <c r="AE290" s="20" t="b">
        <f t="shared" si="9"/>
        <v>1</v>
      </c>
      <c r="AF290" s="36">
        <v>1020832079</v>
      </c>
      <c r="AG290" s="3" t="s">
        <v>120</v>
      </c>
      <c r="AH290" s="3"/>
      <c r="AI290" s="3"/>
    </row>
    <row r="291" spans="1:35" ht="15.75" customHeight="1" x14ac:dyDescent="0.2">
      <c r="A291" s="34">
        <v>1020832080</v>
      </c>
      <c r="B291" s="35" t="s">
        <v>44</v>
      </c>
      <c r="C291" s="10"/>
      <c r="D291" s="36">
        <v>189568</v>
      </c>
      <c r="E291" s="36" t="s">
        <v>37</v>
      </c>
      <c r="F291" s="36" t="s">
        <v>213</v>
      </c>
      <c r="G291" s="10" t="str">
        <f>VLOOKUP(A291,CADASTRE!F:G,2,0)</f>
        <v>24 RUE DE LA BANQUE</v>
      </c>
      <c r="H291" s="20" t="b">
        <f t="shared" si="10"/>
        <v>0</v>
      </c>
      <c r="I291" s="37">
        <v>4</v>
      </c>
      <c r="J291" s="10">
        <f>VLOOKUP(A291,CADASTRE!F:L,7,0)</f>
        <v>4</v>
      </c>
      <c r="K291" s="20" t="b">
        <f t="shared" si="7"/>
        <v>1</v>
      </c>
      <c r="L291" s="36">
        <v>11</v>
      </c>
      <c r="M291" s="10">
        <f>VLOOKUP(A291,CADASTRE!F:O,6,0)</f>
        <v>11</v>
      </c>
      <c r="N291" s="38">
        <v>89.24</v>
      </c>
      <c r="O291" s="39">
        <f>IF(OR(VLOOKUP(A291,CADASTRE!F:V,4,0)="",VLOOKUP(A291,CADASTRE!F:V,4,0)=0),VLOOKUP(A291,CADASTRE!F:V,16,0)+VLOOKUP(A291,CADASTRE!F:X,17,0),VLOOKUP(A291,CADASTRE!F:V,4,0))</f>
        <v>89</v>
      </c>
      <c r="P291" s="15" t="str">
        <f t="shared" si="8"/>
        <v>VRAI</v>
      </c>
      <c r="Q291" s="36" t="s">
        <v>113</v>
      </c>
      <c r="R291" s="40" t="str">
        <f>VLOOKUP(A291,CADASTRE!F:AC,3,0)</f>
        <v>Appartement</v>
      </c>
      <c r="S291" s="41" t="str">
        <f>IFERROR(IF(VLOOKUP(A291,CADASTRE!F:R,13,0)="",VLOOKUP(B291,CADASTRE!F:R,13,0),VLOOKUP(A291,CADASTRE!F:R,13,0)),"")</f>
        <v/>
      </c>
      <c r="T291" s="52">
        <v>41553</v>
      </c>
      <c r="V291" s="36" t="s">
        <v>115</v>
      </c>
      <c r="W291" s="43">
        <v>1</v>
      </c>
      <c r="X291" s="36" t="s">
        <v>116</v>
      </c>
      <c r="Y291" s="43" t="s">
        <v>202</v>
      </c>
      <c r="Z291" s="36" t="s">
        <v>203</v>
      </c>
      <c r="AA291" s="43">
        <v>1</v>
      </c>
      <c r="AB291" s="36" t="s">
        <v>204</v>
      </c>
      <c r="AC291" s="36">
        <v>75102</v>
      </c>
      <c r="AD291" s="44">
        <f>VLOOKUP(D291,CADASTRE!B:E,4,0)</f>
        <v>75102</v>
      </c>
      <c r="AE291" s="20" t="b">
        <f t="shared" si="9"/>
        <v>1</v>
      </c>
      <c r="AF291" s="36">
        <v>1020832080</v>
      </c>
      <c r="AG291" s="3" t="s">
        <v>120</v>
      </c>
      <c r="AH291" s="3"/>
      <c r="AI291" s="3"/>
    </row>
    <row r="292" spans="1:35" ht="15.75" customHeight="1" x14ac:dyDescent="0.2">
      <c r="A292" s="34">
        <v>1020832081</v>
      </c>
      <c r="B292" s="44">
        <v>1021038948</v>
      </c>
      <c r="C292" s="10"/>
      <c r="D292" s="36">
        <v>189569</v>
      </c>
      <c r="E292" s="36" t="s">
        <v>37</v>
      </c>
      <c r="F292" s="36" t="s">
        <v>213</v>
      </c>
      <c r="G292" s="10" t="str">
        <f>VLOOKUP(A292,CADASTRE!F:G,2,0)</f>
        <v>24 RUE DE LA BANQUE</v>
      </c>
      <c r="H292" s="20" t="b">
        <f t="shared" si="10"/>
        <v>0</v>
      </c>
      <c r="I292" s="37">
        <v>4</v>
      </c>
      <c r="J292" s="10">
        <f>VLOOKUP(A292,CADASTRE!F:L,7,0)</f>
        <v>4</v>
      </c>
      <c r="K292" s="20" t="b">
        <f t="shared" si="7"/>
        <v>1</v>
      </c>
      <c r="L292" s="36">
        <v>12</v>
      </c>
      <c r="M292" s="10">
        <f>VLOOKUP(A292,CADASTRE!F:O,6,0)</f>
        <v>12</v>
      </c>
      <c r="N292" s="38">
        <v>34.24</v>
      </c>
      <c r="O292" s="39">
        <f>IF(OR(VLOOKUP(A292,CADASTRE!F:V,4,0)="",VLOOKUP(A292,CADASTRE!F:V,4,0)=0),VLOOKUP(A292,CADASTRE!F:V,16,0)+VLOOKUP(A292,CADASTRE!F:X,17,0),VLOOKUP(A292,CADASTRE!F:V,4,0))</f>
        <v>34</v>
      </c>
      <c r="P292" s="15" t="str">
        <f t="shared" si="8"/>
        <v>VRAI</v>
      </c>
      <c r="Q292" s="36" t="s">
        <v>113</v>
      </c>
      <c r="R292" s="40" t="str">
        <f>VLOOKUP(A292,CADASTRE!F:AC,3,0)</f>
        <v>Appartement</v>
      </c>
      <c r="S292" s="41" t="str">
        <f>IFERROR(IF(VLOOKUP(A292,CADASTRE!F:R,13,0)="",VLOOKUP(B292,CADASTRE!F:R,13,0),VLOOKUP(A292,CADASTRE!F:R,13,0)),"")</f>
        <v>Cave</v>
      </c>
      <c r="T292" s="52">
        <v>41553</v>
      </c>
      <c r="V292" s="36" t="s">
        <v>115</v>
      </c>
      <c r="W292" s="43">
        <v>1</v>
      </c>
      <c r="X292" s="36" t="s">
        <v>116</v>
      </c>
      <c r="Y292" s="43" t="s">
        <v>202</v>
      </c>
      <c r="Z292" s="36" t="s">
        <v>203</v>
      </c>
      <c r="AA292" s="43">
        <v>1</v>
      </c>
      <c r="AB292" s="36" t="s">
        <v>204</v>
      </c>
      <c r="AC292" s="36">
        <v>75102</v>
      </c>
      <c r="AD292" s="44">
        <f>VLOOKUP(D292,CADASTRE!B:E,4,0)</f>
        <v>75102</v>
      </c>
      <c r="AE292" s="20" t="b">
        <f t="shared" si="9"/>
        <v>1</v>
      </c>
      <c r="AF292" s="36">
        <v>1020832081</v>
      </c>
      <c r="AG292" s="3" t="s">
        <v>120</v>
      </c>
      <c r="AH292" s="3"/>
      <c r="AI292" s="3"/>
    </row>
    <row r="293" spans="1:35" ht="15.75" customHeight="1" x14ac:dyDescent="0.2">
      <c r="A293" s="34">
        <v>1020832082</v>
      </c>
      <c r="B293" s="45">
        <v>1021535159</v>
      </c>
      <c r="C293" s="10"/>
      <c r="D293" s="36">
        <v>189570</v>
      </c>
      <c r="E293" s="36" t="s">
        <v>37</v>
      </c>
      <c r="F293" s="36" t="s">
        <v>213</v>
      </c>
      <c r="G293" s="10" t="str">
        <f>VLOOKUP(A293,CADASTRE!F:G,2,0)</f>
        <v>24 RUE DE LA BANQUE</v>
      </c>
      <c r="H293" s="20" t="b">
        <f t="shared" si="10"/>
        <v>0</v>
      </c>
      <c r="I293" s="37">
        <v>5</v>
      </c>
      <c r="J293" s="10">
        <f>VLOOKUP(A293,CADASTRE!F:L,7,0)</f>
        <v>5</v>
      </c>
      <c r="K293" s="20" t="b">
        <f t="shared" si="7"/>
        <v>1</v>
      </c>
      <c r="L293" s="36">
        <v>13</v>
      </c>
      <c r="M293" s="10">
        <f>VLOOKUP(A293,CADASTRE!F:O,6,0)</f>
        <v>13</v>
      </c>
      <c r="N293" s="38">
        <v>89.45</v>
      </c>
      <c r="O293" s="39">
        <f>IF(OR(VLOOKUP(A293,CADASTRE!F:V,4,0)="",VLOOKUP(A293,CADASTRE!F:V,4,0)=0),VLOOKUP(A293,CADASTRE!F:V,16,0)+VLOOKUP(A293,CADASTRE!F:X,17,0),VLOOKUP(A293,CADASTRE!F:V,4,0))</f>
        <v>89</v>
      </c>
      <c r="P293" s="15" t="str">
        <f t="shared" si="8"/>
        <v>VRAI</v>
      </c>
      <c r="Q293" s="36" t="s">
        <v>113</v>
      </c>
      <c r="R293" s="40" t="str">
        <f>VLOOKUP(A293,CADASTRE!F:AC,3,0)</f>
        <v>Appartement</v>
      </c>
      <c r="S293" s="41" t="str">
        <f>IFERROR(IF(VLOOKUP(A293,CADASTRE!F:R,13,0)="",VLOOKUP(B293,CADASTRE!F:R,13,0),VLOOKUP(A293,CADASTRE!F:R,13,0)),"")</f>
        <v>Cellier</v>
      </c>
      <c r="T293" s="52">
        <v>41553</v>
      </c>
      <c r="V293" s="36" t="s">
        <v>115</v>
      </c>
      <c r="W293" s="43">
        <v>1</v>
      </c>
      <c r="X293" s="36" t="s">
        <v>116</v>
      </c>
      <c r="Y293" s="43" t="s">
        <v>202</v>
      </c>
      <c r="Z293" s="36" t="s">
        <v>203</v>
      </c>
      <c r="AA293" s="43">
        <v>1</v>
      </c>
      <c r="AB293" s="36" t="s">
        <v>204</v>
      </c>
      <c r="AC293" s="36">
        <v>75102</v>
      </c>
      <c r="AD293" s="44">
        <f>VLOOKUP(D293,CADASTRE!B:E,4,0)</f>
        <v>75102</v>
      </c>
      <c r="AE293" s="20" t="b">
        <f t="shared" si="9"/>
        <v>1</v>
      </c>
      <c r="AF293" s="36">
        <v>1020832082</v>
      </c>
      <c r="AG293" s="3" t="s">
        <v>120</v>
      </c>
      <c r="AH293" s="3"/>
      <c r="AI293" s="3"/>
    </row>
    <row r="294" spans="1:35" ht="15.75" customHeight="1" x14ac:dyDescent="0.2">
      <c r="A294" s="34">
        <v>1020832083</v>
      </c>
      <c r="B294" s="35" t="s">
        <v>44</v>
      </c>
      <c r="C294" s="10"/>
      <c r="D294" s="36">
        <v>189571</v>
      </c>
      <c r="E294" s="36" t="s">
        <v>37</v>
      </c>
      <c r="F294" s="36" t="s">
        <v>213</v>
      </c>
      <c r="G294" s="10" t="str">
        <f>VLOOKUP(A294,CADASTRE!F:G,2,0)</f>
        <v>24 RUE DE LA BANQUE</v>
      </c>
      <c r="H294" s="20" t="b">
        <f t="shared" si="10"/>
        <v>0</v>
      </c>
      <c r="I294" s="37">
        <v>5</v>
      </c>
      <c r="J294" s="10">
        <f>VLOOKUP(A294,CADASTRE!F:L,7,0)</f>
        <v>5</v>
      </c>
      <c r="K294" s="20" t="b">
        <f t="shared" si="7"/>
        <v>1</v>
      </c>
      <c r="L294" s="36">
        <v>14</v>
      </c>
      <c r="M294" s="10">
        <f>VLOOKUP(A294,CADASTRE!F:O,6,0)</f>
        <v>14</v>
      </c>
      <c r="N294" s="38">
        <v>85.73</v>
      </c>
      <c r="O294" s="39">
        <f>IF(OR(VLOOKUP(A294,CADASTRE!F:V,4,0)="",VLOOKUP(A294,CADASTRE!F:V,4,0)=0),VLOOKUP(A294,CADASTRE!F:V,16,0)+VLOOKUP(A294,CADASTRE!F:X,17,0),VLOOKUP(A294,CADASTRE!F:V,4,0))</f>
        <v>85</v>
      </c>
      <c r="P294" s="15" t="str">
        <f t="shared" si="8"/>
        <v>VRAI</v>
      </c>
      <c r="Q294" s="36" t="s">
        <v>113</v>
      </c>
      <c r="R294" s="40" t="str">
        <f>VLOOKUP(A294,CADASTRE!F:AC,3,0)</f>
        <v>Appartement</v>
      </c>
      <c r="S294" s="41" t="str">
        <f>IFERROR(IF(VLOOKUP(A294,CADASTRE!F:R,13,0)="",VLOOKUP(B294,CADASTRE!F:R,13,0),VLOOKUP(A294,CADASTRE!F:R,13,0)),"")</f>
        <v/>
      </c>
      <c r="T294" s="52">
        <v>41553</v>
      </c>
      <c r="V294" s="36" t="s">
        <v>115</v>
      </c>
      <c r="W294" s="43">
        <v>1</v>
      </c>
      <c r="X294" s="36" t="s">
        <v>116</v>
      </c>
      <c r="Y294" s="43" t="s">
        <v>202</v>
      </c>
      <c r="Z294" s="36" t="s">
        <v>203</v>
      </c>
      <c r="AA294" s="43">
        <v>1</v>
      </c>
      <c r="AB294" s="36" t="s">
        <v>204</v>
      </c>
      <c r="AC294" s="36">
        <v>75102</v>
      </c>
      <c r="AD294" s="44">
        <f>VLOOKUP(D294,CADASTRE!B:E,4,0)</f>
        <v>75102</v>
      </c>
      <c r="AE294" s="20" t="b">
        <f t="shared" si="9"/>
        <v>1</v>
      </c>
      <c r="AF294" s="36">
        <v>1020832083</v>
      </c>
      <c r="AG294" s="3" t="s">
        <v>120</v>
      </c>
      <c r="AH294" s="3"/>
      <c r="AI294" s="3"/>
    </row>
    <row r="295" spans="1:35" ht="15.75" customHeight="1" x14ac:dyDescent="0.2">
      <c r="A295" s="34">
        <v>1020832084</v>
      </c>
      <c r="B295" s="44">
        <v>1021525321</v>
      </c>
      <c r="C295" s="10"/>
      <c r="D295" s="36">
        <v>189572</v>
      </c>
      <c r="E295" s="36" t="s">
        <v>37</v>
      </c>
      <c r="F295" s="36" t="s">
        <v>213</v>
      </c>
      <c r="G295" s="10" t="str">
        <f>VLOOKUP(A295,CADASTRE!F:G,2,0)</f>
        <v>24 RUE DE LA BANQUE</v>
      </c>
      <c r="H295" s="20" t="b">
        <f t="shared" si="10"/>
        <v>0</v>
      </c>
      <c r="I295" s="37">
        <v>5</v>
      </c>
      <c r="J295" s="10">
        <f>VLOOKUP(A295,CADASTRE!F:L,7,0)</f>
        <v>5</v>
      </c>
      <c r="K295" s="20" t="b">
        <f t="shared" si="7"/>
        <v>1</v>
      </c>
      <c r="L295" s="36">
        <v>15</v>
      </c>
      <c r="M295" s="10">
        <f>VLOOKUP(A295,CADASTRE!F:O,6,0)</f>
        <v>15</v>
      </c>
      <c r="N295" s="38">
        <v>34.659999999999997</v>
      </c>
      <c r="O295" s="39">
        <f>IF(OR(VLOOKUP(A295,CADASTRE!F:V,4,0)="",VLOOKUP(A295,CADASTRE!F:V,4,0)=0),VLOOKUP(A295,CADASTRE!F:V,16,0)+VLOOKUP(A295,CADASTRE!F:X,17,0),VLOOKUP(A295,CADASTRE!F:V,4,0))</f>
        <v>35</v>
      </c>
      <c r="P295" s="15" t="str">
        <f t="shared" si="8"/>
        <v>VRAI</v>
      </c>
      <c r="Q295" s="36" t="s">
        <v>113</v>
      </c>
      <c r="R295" s="40" t="str">
        <f>VLOOKUP(A295,CADASTRE!F:AC,3,0)</f>
        <v>Appartement</v>
      </c>
      <c r="S295" s="41" t="str">
        <f>IFERROR(IF(VLOOKUP(A295,CADASTRE!F:R,13,0)="",VLOOKUP(B295,CADASTRE!F:R,13,0),VLOOKUP(A295,CADASTRE!F:R,13,0)),"")</f>
        <v>Cave</v>
      </c>
      <c r="T295" s="52">
        <v>41553</v>
      </c>
      <c r="V295" s="36" t="s">
        <v>115</v>
      </c>
      <c r="W295" s="43">
        <v>1</v>
      </c>
      <c r="X295" s="36" t="s">
        <v>116</v>
      </c>
      <c r="Y295" s="43" t="s">
        <v>202</v>
      </c>
      <c r="Z295" s="36" t="s">
        <v>203</v>
      </c>
      <c r="AA295" s="43">
        <v>1</v>
      </c>
      <c r="AB295" s="36" t="s">
        <v>204</v>
      </c>
      <c r="AC295" s="36">
        <v>75102</v>
      </c>
      <c r="AD295" s="44">
        <f>VLOOKUP(D295,CADASTRE!B:E,4,0)</f>
        <v>75102</v>
      </c>
      <c r="AE295" s="20" t="b">
        <f t="shared" si="9"/>
        <v>1</v>
      </c>
      <c r="AF295" s="36">
        <v>1020832084</v>
      </c>
      <c r="AG295" s="3" t="s">
        <v>120</v>
      </c>
      <c r="AH295" s="3"/>
      <c r="AI295" s="3"/>
    </row>
    <row r="296" spans="1:35" ht="15.75" customHeight="1" x14ac:dyDescent="0.2">
      <c r="A296" s="34">
        <v>1020832085</v>
      </c>
      <c r="B296" s="44">
        <v>1021047363</v>
      </c>
      <c r="C296" s="10"/>
      <c r="D296" s="36">
        <v>189573</v>
      </c>
      <c r="E296" s="36" t="s">
        <v>37</v>
      </c>
      <c r="F296" s="36" t="s">
        <v>213</v>
      </c>
      <c r="G296" s="10" t="str">
        <f>VLOOKUP(A296,CADASTRE!F:G,2,0)</f>
        <v>24 RUE DE LA BANQUE</v>
      </c>
      <c r="H296" s="20" t="b">
        <f t="shared" si="10"/>
        <v>0</v>
      </c>
      <c r="I296" s="37">
        <v>6</v>
      </c>
      <c r="J296" s="10">
        <f>VLOOKUP(A296,CADASTRE!F:L,7,0)</f>
        <v>6</v>
      </c>
      <c r="K296" s="20" t="b">
        <f t="shared" si="7"/>
        <v>1</v>
      </c>
      <c r="L296" s="36">
        <v>16</v>
      </c>
      <c r="M296" s="10">
        <f>VLOOKUP(A296,CADASTRE!F:O,6,0)</f>
        <v>16</v>
      </c>
      <c r="N296" s="38">
        <v>73.14</v>
      </c>
      <c r="O296" s="39">
        <f>IF(OR(VLOOKUP(A296,CADASTRE!F:V,4,0)="",VLOOKUP(A296,CADASTRE!F:V,4,0)=0),VLOOKUP(A296,CADASTRE!F:V,16,0)+VLOOKUP(A296,CADASTRE!F:X,17,0),VLOOKUP(A296,CADASTRE!F:V,4,0))</f>
        <v>73</v>
      </c>
      <c r="P296" s="15" t="str">
        <f t="shared" si="8"/>
        <v>VRAI</v>
      </c>
      <c r="Q296" s="36" t="s">
        <v>113</v>
      </c>
      <c r="R296" s="40" t="str">
        <f>VLOOKUP(A296,CADASTRE!F:AC,3,0)</f>
        <v>Appartement</v>
      </c>
      <c r="S296" s="41" t="str">
        <f>IFERROR(IF(VLOOKUP(A296,CADASTRE!F:R,13,0)="",VLOOKUP(B296,CADASTRE!F:R,13,0),VLOOKUP(A296,CADASTRE!F:R,13,0)),"")</f>
        <v>Cave</v>
      </c>
      <c r="T296" s="52">
        <v>41553</v>
      </c>
      <c r="V296" s="36" t="s">
        <v>115</v>
      </c>
      <c r="W296" s="43">
        <v>1</v>
      </c>
      <c r="X296" s="36" t="s">
        <v>116</v>
      </c>
      <c r="Y296" s="43" t="s">
        <v>202</v>
      </c>
      <c r="Z296" s="36" t="s">
        <v>203</v>
      </c>
      <c r="AA296" s="43">
        <v>1</v>
      </c>
      <c r="AB296" s="36" t="s">
        <v>204</v>
      </c>
      <c r="AC296" s="36">
        <v>75102</v>
      </c>
      <c r="AD296" s="44">
        <f>VLOOKUP(D296,CADASTRE!B:E,4,0)</f>
        <v>75102</v>
      </c>
      <c r="AE296" s="20" t="b">
        <f t="shared" si="9"/>
        <v>1</v>
      </c>
      <c r="AF296" s="36">
        <v>1020832085</v>
      </c>
      <c r="AG296" s="3" t="s">
        <v>120</v>
      </c>
      <c r="AH296" s="3"/>
      <c r="AI296" s="3"/>
    </row>
    <row r="297" spans="1:35" ht="15.75" customHeight="1" x14ac:dyDescent="0.2">
      <c r="A297" s="34">
        <v>1020832086</v>
      </c>
      <c r="B297" s="44">
        <v>1021823188</v>
      </c>
      <c r="C297" s="10"/>
      <c r="D297" s="36">
        <v>189574</v>
      </c>
      <c r="E297" s="36" t="s">
        <v>37</v>
      </c>
      <c r="F297" s="36" t="s">
        <v>213</v>
      </c>
      <c r="G297" s="10" t="str">
        <f>VLOOKUP(A297,CADASTRE!F:G,2,0)</f>
        <v>24 RUE DE LA BANQUE</v>
      </c>
      <c r="H297" s="20" t="b">
        <f t="shared" si="10"/>
        <v>0</v>
      </c>
      <c r="I297" s="37">
        <v>6</v>
      </c>
      <c r="J297" s="10">
        <f>VLOOKUP(A297,CADASTRE!F:L,7,0)</f>
        <v>6</v>
      </c>
      <c r="K297" s="20" t="b">
        <f t="shared" si="7"/>
        <v>1</v>
      </c>
      <c r="L297" s="36">
        <v>17</v>
      </c>
      <c r="M297" s="10">
        <f>VLOOKUP(A297,CADASTRE!F:O,6,0)</f>
        <v>17</v>
      </c>
      <c r="N297" s="38">
        <v>29.98</v>
      </c>
      <c r="O297" s="39">
        <f>IF(OR(VLOOKUP(A297,CADASTRE!F:V,4,0)="",VLOOKUP(A297,CADASTRE!F:V,4,0)=0),VLOOKUP(A297,CADASTRE!F:V,16,0)+VLOOKUP(A297,CADASTRE!F:X,17,0),VLOOKUP(A297,CADASTRE!F:V,4,0))</f>
        <v>30</v>
      </c>
      <c r="P297" s="15" t="str">
        <f t="shared" si="8"/>
        <v>VRAI</v>
      </c>
      <c r="Q297" s="36" t="s">
        <v>113</v>
      </c>
      <c r="R297" s="40" t="str">
        <f>VLOOKUP(A297,CADASTRE!F:AC,3,0)</f>
        <v>Appartement</v>
      </c>
      <c r="S297" s="41" t="str">
        <f>IFERROR(IF(VLOOKUP(A297,CADASTRE!F:R,13,0)="",VLOOKUP(B297,CADASTRE!F:R,13,0),VLOOKUP(A297,CADASTRE!F:R,13,0)),"")</f>
        <v>Cave</v>
      </c>
      <c r="T297" s="52">
        <v>41553</v>
      </c>
      <c r="V297" s="36" t="s">
        <v>115</v>
      </c>
      <c r="W297" s="43">
        <v>1</v>
      </c>
      <c r="X297" s="36" t="s">
        <v>116</v>
      </c>
      <c r="Y297" s="43" t="s">
        <v>202</v>
      </c>
      <c r="Z297" s="36" t="s">
        <v>203</v>
      </c>
      <c r="AA297" s="43">
        <v>1</v>
      </c>
      <c r="AB297" s="36" t="s">
        <v>204</v>
      </c>
      <c r="AC297" s="36">
        <v>75102</v>
      </c>
      <c r="AD297" s="44">
        <f>VLOOKUP(D297,CADASTRE!B:E,4,0)</f>
        <v>75102</v>
      </c>
      <c r="AE297" s="20" t="b">
        <f t="shared" si="9"/>
        <v>1</v>
      </c>
      <c r="AF297" s="36">
        <v>1020832086</v>
      </c>
      <c r="AG297" s="3" t="s">
        <v>120</v>
      </c>
      <c r="AH297" s="3"/>
      <c r="AI297" s="3"/>
    </row>
    <row r="298" spans="1:35" ht="15.75" customHeight="1" x14ac:dyDescent="0.2">
      <c r="A298" s="34">
        <v>1020832087</v>
      </c>
      <c r="B298" s="44">
        <v>1021306882</v>
      </c>
      <c r="C298" s="10"/>
      <c r="D298" s="36">
        <v>189575</v>
      </c>
      <c r="E298" s="36" t="s">
        <v>37</v>
      </c>
      <c r="F298" s="36" t="s">
        <v>213</v>
      </c>
      <c r="G298" s="10" t="str">
        <f>VLOOKUP(A298,CADASTRE!F:G,2,0)</f>
        <v>24 RUE DE LA BANQUE</v>
      </c>
      <c r="H298" s="20" t="b">
        <f t="shared" si="10"/>
        <v>0</v>
      </c>
      <c r="I298" s="37">
        <v>6</v>
      </c>
      <c r="J298" s="10">
        <f>VLOOKUP(A298,CADASTRE!F:L,7,0)</f>
        <v>6</v>
      </c>
      <c r="K298" s="20" t="b">
        <f t="shared" si="7"/>
        <v>1</v>
      </c>
      <c r="L298" s="36">
        <v>18</v>
      </c>
      <c r="M298" s="10">
        <f>VLOOKUP(A298,CADASTRE!F:O,6,0)</f>
        <v>18</v>
      </c>
      <c r="N298" s="38">
        <v>80.650000000000006</v>
      </c>
      <c r="O298" s="39">
        <f>IF(OR(VLOOKUP(A298,CADASTRE!F:V,4,0)="",VLOOKUP(A298,CADASTRE!F:V,4,0)=0),VLOOKUP(A298,CADASTRE!F:V,16,0)+VLOOKUP(A298,CADASTRE!F:X,17,0),VLOOKUP(A298,CADASTRE!F:V,4,0))</f>
        <v>81</v>
      </c>
      <c r="P298" s="15" t="str">
        <f t="shared" si="8"/>
        <v>VRAI</v>
      </c>
      <c r="Q298" s="36" t="s">
        <v>113</v>
      </c>
      <c r="R298" s="40" t="str">
        <f>VLOOKUP(A298,CADASTRE!F:AC,3,0)</f>
        <v>Appartement</v>
      </c>
      <c r="S298" s="41" t="str">
        <f>IFERROR(IF(VLOOKUP(A298,CADASTRE!F:R,13,0)="",VLOOKUP(B298,CADASTRE!F:R,13,0),VLOOKUP(A298,CADASTRE!F:R,13,0)),"")</f>
        <v>Cave</v>
      </c>
      <c r="T298" s="52">
        <v>41553</v>
      </c>
      <c r="V298" s="36" t="s">
        <v>115</v>
      </c>
      <c r="W298" s="43">
        <v>1</v>
      </c>
      <c r="X298" s="36" t="s">
        <v>116</v>
      </c>
      <c r="Y298" s="43" t="s">
        <v>202</v>
      </c>
      <c r="Z298" s="36" t="s">
        <v>203</v>
      </c>
      <c r="AA298" s="43">
        <v>1</v>
      </c>
      <c r="AB298" s="36" t="s">
        <v>204</v>
      </c>
      <c r="AC298" s="36">
        <v>75102</v>
      </c>
      <c r="AD298" s="44">
        <f>VLOOKUP(D298,CADASTRE!B:E,4,0)</f>
        <v>75102</v>
      </c>
      <c r="AE298" s="20" t="b">
        <f t="shared" si="9"/>
        <v>1</v>
      </c>
      <c r="AF298" s="36">
        <v>1020832087</v>
      </c>
      <c r="AG298" s="3" t="s">
        <v>120</v>
      </c>
      <c r="AH298" s="3"/>
      <c r="AI298" s="3"/>
    </row>
    <row r="299" spans="1:35" ht="15.75" customHeight="1" x14ac:dyDescent="0.2">
      <c r="A299" s="45">
        <v>1020822252</v>
      </c>
      <c r="B299" s="35" t="s">
        <v>44</v>
      </c>
      <c r="C299" s="10"/>
      <c r="D299" s="36">
        <v>189576</v>
      </c>
      <c r="E299" s="36" t="s">
        <v>37</v>
      </c>
      <c r="F299" s="36" t="s">
        <v>214</v>
      </c>
      <c r="G299" s="10" t="str">
        <f>VLOOKUP(A299,CADASTRE!F:G,2,0)</f>
        <v>5 PL DE LA BOURSE</v>
      </c>
      <c r="H299" s="20" t="b">
        <f t="shared" si="10"/>
        <v>1</v>
      </c>
      <c r="I299" s="37">
        <v>0</v>
      </c>
      <c r="J299" s="10">
        <f>VLOOKUP(A299,CADASTRE!F:L,7,0)</f>
        <v>0</v>
      </c>
      <c r="K299" s="20" t="b">
        <f t="shared" si="7"/>
        <v>1</v>
      </c>
      <c r="L299" s="36"/>
      <c r="M299" s="10">
        <f>VLOOKUP(A299,CADASTRE!F:O,6,0)</f>
        <v>1001</v>
      </c>
      <c r="N299" s="38">
        <v>263.60000000000002</v>
      </c>
      <c r="O299" s="39">
        <f>IF(OR(VLOOKUP(A299,CADASTRE!F:V,4,0)="",VLOOKUP(A299,CADASTRE!F:V,4,0)=0),VLOOKUP(A299,CADASTRE!F:V,16,0)+VLOOKUP(A299,CADASTRE!F:X,17,0),VLOOKUP(A299,CADASTRE!F:V,4,0))</f>
        <v>262</v>
      </c>
      <c r="P299" s="15" t="str">
        <f t="shared" si="8"/>
        <v>VRAI</v>
      </c>
      <c r="Q299" s="36" t="s">
        <v>133</v>
      </c>
      <c r="R299" s="40" t="str">
        <f>VLOOKUP(A299,CADASTRE!F:AC,3,0)</f>
        <v>Local divers</v>
      </c>
      <c r="S299" s="41" t="str">
        <f>IFERROR(IF(VLOOKUP(A299,CADASTRE!F:R,13,0)="",VLOOKUP(B299,CADASTRE!F:R,13,0),VLOOKUP(A299,CADASTRE!F:R,13,0)),"")</f>
        <v/>
      </c>
      <c r="T299" s="52">
        <v>41553</v>
      </c>
      <c r="V299" s="51"/>
      <c r="W299" s="43">
        <v>1</v>
      </c>
      <c r="X299" s="36" t="s">
        <v>116</v>
      </c>
      <c r="Y299" s="43" t="s">
        <v>202</v>
      </c>
      <c r="Z299" s="36" t="s">
        <v>203</v>
      </c>
      <c r="AA299" s="43">
        <v>1</v>
      </c>
      <c r="AB299" s="36" t="s">
        <v>204</v>
      </c>
      <c r="AC299" s="36">
        <v>75102</v>
      </c>
      <c r="AD299" s="44">
        <f>VLOOKUP(D299,CADASTRE!B:E,4,0)</f>
        <v>75102</v>
      </c>
      <c r="AE299" s="20" t="b">
        <f t="shared" si="9"/>
        <v>1</v>
      </c>
      <c r="AF299" s="36" t="s">
        <v>44</v>
      </c>
      <c r="AG299" s="3" t="s">
        <v>120</v>
      </c>
      <c r="AH299" s="3"/>
      <c r="AI299" s="3"/>
    </row>
    <row r="300" spans="1:35" ht="15.75" customHeight="1" x14ac:dyDescent="0.2">
      <c r="A300" s="45">
        <v>1020822254</v>
      </c>
      <c r="B300" s="35" t="s">
        <v>44</v>
      </c>
      <c r="C300" s="10"/>
      <c r="D300" s="36">
        <v>189577</v>
      </c>
      <c r="E300" s="36" t="s">
        <v>37</v>
      </c>
      <c r="F300" s="36" t="s">
        <v>215</v>
      </c>
      <c r="G300" s="10" t="str">
        <f>VLOOKUP(A300,CADASTRE!F:G,2,0)</f>
        <v>24 RUE DE LA BANQUE</v>
      </c>
      <c r="H300" s="20" t="b">
        <f t="shared" si="10"/>
        <v>1</v>
      </c>
      <c r="I300" s="37">
        <v>0</v>
      </c>
      <c r="J300" s="10">
        <f>VLOOKUP(A300,CADASTRE!F:L,7,0)</f>
        <v>0</v>
      </c>
      <c r="K300" s="20" t="b">
        <f t="shared" si="7"/>
        <v>1</v>
      </c>
      <c r="L300" s="36"/>
      <c r="M300" s="10">
        <f>VLOOKUP(A300,CADASTRE!F:O,6,0)</f>
        <v>1001</v>
      </c>
      <c r="N300" s="38">
        <v>81.06</v>
      </c>
      <c r="O300" s="39">
        <f>IF(OR(VLOOKUP(A300,CADASTRE!F:V,4,0)="",VLOOKUP(A300,CADASTRE!F:V,4,0)=0),VLOOKUP(A300,CADASTRE!F:V,16,0)+VLOOKUP(A300,CADASTRE!F:X,17,0),VLOOKUP(A300,CADASTRE!F:V,4,0))</f>
        <v>81</v>
      </c>
      <c r="P300" s="15" t="str">
        <f t="shared" si="8"/>
        <v>VRAI</v>
      </c>
      <c r="Q300" s="36" t="s">
        <v>133</v>
      </c>
      <c r="R300" s="40" t="str">
        <f>VLOOKUP(A300,CADASTRE!F:AC,3,0)</f>
        <v>Local divers</v>
      </c>
      <c r="S300" s="41" t="str">
        <f>IFERROR(IF(VLOOKUP(A300,CADASTRE!F:R,13,0)="",VLOOKUP(B300,CADASTRE!F:R,13,0),VLOOKUP(A300,CADASTRE!F:R,13,0)),"")</f>
        <v/>
      </c>
      <c r="T300" s="52">
        <v>41553</v>
      </c>
      <c r="V300" s="51"/>
      <c r="W300" s="43">
        <v>1</v>
      </c>
      <c r="X300" s="36" t="s">
        <v>116</v>
      </c>
      <c r="Y300" s="43" t="s">
        <v>202</v>
      </c>
      <c r="Z300" s="36" t="s">
        <v>203</v>
      </c>
      <c r="AA300" s="43">
        <v>1</v>
      </c>
      <c r="AB300" s="36" t="s">
        <v>204</v>
      </c>
      <c r="AC300" s="36">
        <v>75102</v>
      </c>
      <c r="AD300" s="44">
        <f>VLOOKUP(D300,CADASTRE!B:E,4,0)</f>
        <v>75102</v>
      </c>
      <c r="AE300" s="20" t="b">
        <f t="shared" si="9"/>
        <v>1</v>
      </c>
      <c r="AF300" s="36" t="s">
        <v>44</v>
      </c>
      <c r="AG300" s="3" t="s">
        <v>120</v>
      </c>
      <c r="AH300" s="3"/>
      <c r="AI300" s="3"/>
    </row>
    <row r="301" spans="1:35" ht="15.75" customHeight="1" x14ac:dyDescent="0.2">
      <c r="A301" s="34">
        <v>1020823583</v>
      </c>
      <c r="B301" s="35" t="s">
        <v>44</v>
      </c>
      <c r="C301" s="10"/>
      <c r="D301" s="36">
        <v>191340</v>
      </c>
      <c r="E301" s="36" t="s">
        <v>37</v>
      </c>
      <c r="F301" s="36" t="s">
        <v>187</v>
      </c>
      <c r="G301" s="10" t="str">
        <f>VLOOKUP(A301,CADASTRE!F:G,2,0)</f>
        <v>13 RUE LEOPOLD BELLAN</v>
      </c>
      <c r="H301" s="20" t="b">
        <f t="shared" si="10"/>
        <v>1</v>
      </c>
      <c r="I301" s="37">
        <v>1</v>
      </c>
      <c r="J301" s="10">
        <f>VLOOKUP(A301,CADASTRE!F:L,7,0)</f>
        <v>1</v>
      </c>
      <c r="K301" s="20" t="b">
        <f t="shared" si="7"/>
        <v>1</v>
      </c>
      <c r="L301" s="36">
        <v>1</v>
      </c>
      <c r="M301" s="10">
        <f>VLOOKUP(A301,CADASTRE!F:O,6,0)</f>
        <v>1001</v>
      </c>
      <c r="N301" s="38">
        <v>105.3</v>
      </c>
      <c r="O301" s="39">
        <f>IF(OR(VLOOKUP(A301,CADASTRE!F:V,4,0)="",VLOOKUP(A301,CADASTRE!F:V,4,0)=0),VLOOKUP(A301,CADASTRE!F:V,16,0)+VLOOKUP(A301,CADASTRE!F:X,17,0),VLOOKUP(A301,CADASTRE!F:V,4,0))</f>
        <v>105</v>
      </c>
      <c r="P301" s="15" t="str">
        <f t="shared" si="8"/>
        <v>VRAI</v>
      </c>
      <c r="Q301" s="36" t="s">
        <v>113</v>
      </c>
      <c r="R301" s="40" t="str">
        <f>VLOOKUP(A301,CADASTRE!F:AC,3,0)</f>
        <v>Appartement</v>
      </c>
      <c r="S301" s="41" t="str">
        <f>IFERROR(IF(VLOOKUP(A301,CADASTRE!F:R,13,0)="",VLOOKUP(B301,CADASTRE!F:R,13,0),VLOOKUP(A301,CADASTRE!F:R,13,0)),"")</f>
        <v/>
      </c>
      <c r="T301" s="36" t="s">
        <v>216</v>
      </c>
      <c r="V301" s="36" t="s">
        <v>115</v>
      </c>
      <c r="W301" s="43">
        <v>1</v>
      </c>
      <c r="X301" s="36" t="s">
        <v>116</v>
      </c>
      <c r="Y301" s="43" t="s">
        <v>188</v>
      </c>
      <c r="Z301" s="36" t="s">
        <v>189</v>
      </c>
      <c r="AA301" s="43">
        <v>1</v>
      </c>
      <c r="AB301" s="36" t="s">
        <v>190</v>
      </c>
      <c r="AC301" s="36">
        <v>75102</v>
      </c>
      <c r="AD301" s="44">
        <f>VLOOKUP(D301,CADASTRE!B:E,4,0)</f>
        <v>75102</v>
      </c>
      <c r="AE301" s="20" t="b">
        <f t="shared" si="9"/>
        <v>1</v>
      </c>
      <c r="AF301" s="36">
        <v>1020823583</v>
      </c>
      <c r="AG301" s="3" t="s">
        <v>120</v>
      </c>
      <c r="AH301" s="3"/>
      <c r="AI301" s="3"/>
    </row>
    <row r="302" spans="1:35" ht="15.75" customHeight="1" x14ac:dyDescent="0.2">
      <c r="A302" s="34">
        <v>1020823584</v>
      </c>
      <c r="B302" s="35" t="s">
        <v>44</v>
      </c>
      <c r="C302" s="10"/>
      <c r="D302" s="36">
        <v>191341</v>
      </c>
      <c r="E302" s="36" t="s">
        <v>37</v>
      </c>
      <c r="F302" s="36" t="s">
        <v>187</v>
      </c>
      <c r="G302" s="10" t="str">
        <f>VLOOKUP(A302,CADASTRE!F:G,2,0)</f>
        <v>13 RUE LEOPOLD BELLAN</v>
      </c>
      <c r="H302" s="20" t="b">
        <f t="shared" si="10"/>
        <v>1</v>
      </c>
      <c r="I302" s="37">
        <v>1</v>
      </c>
      <c r="J302" s="10">
        <f>VLOOKUP(A302,CADASTRE!F:L,7,0)</f>
        <v>1</v>
      </c>
      <c r="K302" s="20" t="b">
        <f t="shared" si="7"/>
        <v>1</v>
      </c>
      <c r="L302" s="36">
        <v>2</v>
      </c>
      <c r="M302" s="10">
        <f>VLOOKUP(A302,CADASTRE!F:O,6,0)</f>
        <v>2001</v>
      </c>
      <c r="N302" s="38">
        <v>32.799999999999997</v>
      </c>
      <c r="O302" s="39">
        <f>IF(OR(VLOOKUP(A302,CADASTRE!F:V,4,0)="",VLOOKUP(A302,CADASTRE!F:V,4,0)=0),VLOOKUP(A302,CADASTRE!F:V,16,0)+VLOOKUP(A302,CADASTRE!F:X,17,0),VLOOKUP(A302,CADASTRE!F:V,4,0))</f>
        <v>32</v>
      </c>
      <c r="P302" s="15" t="str">
        <f t="shared" si="8"/>
        <v>VRAI</v>
      </c>
      <c r="Q302" s="36" t="s">
        <v>113</v>
      </c>
      <c r="R302" s="40" t="str">
        <f>VLOOKUP(A302,CADASTRE!F:AC,3,0)</f>
        <v>Appartement</v>
      </c>
      <c r="S302" s="41" t="str">
        <f>IFERROR(IF(VLOOKUP(A302,CADASTRE!F:R,13,0)="",VLOOKUP(B302,CADASTRE!F:R,13,0),VLOOKUP(A302,CADASTRE!F:R,13,0)),"")</f>
        <v/>
      </c>
      <c r="T302" s="36" t="s">
        <v>216</v>
      </c>
      <c r="V302" s="36" t="s">
        <v>115</v>
      </c>
      <c r="W302" s="43">
        <v>1</v>
      </c>
      <c r="X302" s="36" t="s">
        <v>116</v>
      </c>
      <c r="Y302" s="43" t="s">
        <v>188</v>
      </c>
      <c r="Z302" s="36" t="s">
        <v>189</v>
      </c>
      <c r="AA302" s="43">
        <v>1</v>
      </c>
      <c r="AB302" s="36" t="s">
        <v>190</v>
      </c>
      <c r="AC302" s="36">
        <v>75102</v>
      </c>
      <c r="AD302" s="44">
        <f>VLOOKUP(D302,CADASTRE!B:E,4,0)</f>
        <v>75102</v>
      </c>
      <c r="AE302" s="20" t="b">
        <f t="shared" si="9"/>
        <v>1</v>
      </c>
      <c r="AF302" s="36">
        <v>1020823584</v>
      </c>
      <c r="AG302" s="3" t="s">
        <v>120</v>
      </c>
      <c r="AH302" s="3"/>
      <c r="AI302" s="3"/>
    </row>
    <row r="303" spans="1:35" ht="15.75" customHeight="1" x14ac:dyDescent="0.2">
      <c r="A303" s="34">
        <v>1020823585</v>
      </c>
      <c r="B303" s="35" t="s">
        <v>44</v>
      </c>
      <c r="C303" s="10"/>
      <c r="D303" s="36">
        <v>191342</v>
      </c>
      <c r="E303" s="36" t="s">
        <v>37</v>
      </c>
      <c r="F303" s="36" t="s">
        <v>187</v>
      </c>
      <c r="G303" s="10" t="str">
        <f>VLOOKUP(A303,CADASTRE!F:G,2,0)</f>
        <v>13 RUE LEOPOLD BELLAN</v>
      </c>
      <c r="H303" s="20" t="b">
        <f t="shared" si="10"/>
        <v>1</v>
      </c>
      <c r="I303" s="37">
        <v>1</v>
      </c>
      <c r="J303" s="10">
        <f>VLOOKUP(A303,CADASTRE!F:L,7,0)</f>
        <v>1</v>
      </c>
      <c r="K303" s="20" t="b">
        <f t="shared" si="7"/>
        <v>1</v>
      </c>
      <c r="L303" s="36">
        <v>3</v>
      </c>
      <c r="M303" s="10">
        <f>VLOOKUP(A303,CADASTRE!F:O,6,0)</f>
        <v>3001</v>
      </c>
      <c r="N303" s="38">
        <v>81</v>
      </c>
      <c r="O303" s="39">
        <f>IF(OR(VLOOKUP(A303,CADASTRE!F:V,4,0)="",VLOOKUP(A303,CADASTRE!F:V,4,0)=0),VLOOKUP(A303,CADASTRE!F:V,16,0)+VLOOKUP(A303,CADASTRE!F:X,17,0),VLOOKUP(A303,CADASTRE!F:V,4,0))</f>
        <v>81</v>
      </c>
      <c r="P303" s="15" t="str">
        <f t="shared" si="8"/>
        <v>VRAI</v>
      </c>
      <c r="Q303" s="36" t="s">
        <v>113</v>
      </c>
      <c r="R303" s="40" t="str">
        <f>VLOOKUP(A303,CADASTRE!F:AC,3,0)</f>
        <v>Appartement</v>
      </c>
      <c r="S303" s="41" t="str">
        <f>IFERROR(IF(VLOOKUP(A303,CADASTRE!F:R,13,0)="",VLOOKUP(B303,CADASTRE!F:R,13,0),VLOOKUP(A303,CADASTRE!F:R,13,0)),"")</f>
        <v/>
      </c>
      <c r="T303" s="36" t="s">
        <v>216</v>
      </c>
      <c r="V303" s="36" t="s">
        <v>115</v>
      </c>
      <c r="W303" s="43">
        <v>1</v>
      </c>
      <c r="X303" s="36" t="s">
        <v>116</v>
      </c>
      <c r="Y303" s="43" t="s">
        <v>188</v>
      </c>
      <c r="Z303" s="36" t="s">
        <v>189</v>
      </c>
      <c r="AA303" s="43">
        <v>1</v>
      </c>
      <c r="AB303" s="36" t="s">
        <v>190</v>
      </c>
      <c r="AC303" s="36">
        <v>75102</v>
      </c>
      <c r="AD303" s="44">
        <f>VLOOKUP(D303,CADASTRE!B:E,4,0)</f>
        <v>75102</v>
      </c>
      <c r="AE303" s="20" t="b">
        <f t="shared" si="9"/>
        <v>1</v>
      </c>
      <c r="AF303" s="36">
        <v>1020823585</v>
      </c>
      <c r="AG303" s="3" t="s">
        <v>120</v>
      </c>
      <c r="AH303" s="3"/>
      <c r="AI303" s="3"/>
    </row>
    <row r="304" spans="1:35" ht="15.75" customHeight="1" x14ac:dyDescent="0.2">
      <c r="A304" s="34">
        <v>1020823588</v>
      </c>
      <c r="B304" s="35" t="s">
        <v>44</v>
      </c>
      <c r="C304" s="10"/>
      <c r="D304" s="36">
        <v>191343</v>
      </c>
      <c r="E304" s="36" t="s">
        <v>37</v>
      </c>
      <c r="F304" s="36" t="s">
        <v>187</v>
      </c>
      <c r="G304" s="10" t="str">
        <f>VLOOKUP(A304,CADASTRE!F:G,2,0)</f>
        <v>13 RUE LEOPOLD BELLAN</v>
      </c>
      <c r="H304" s="20" t="b">
        <f t="shared" si="10"/>
        <v>1</v>
      </c>
      <c r="I304" s="37">
        <v>2</v>
      </c>
      <c r="J304" s="10">
        <f>VLOOKUP(A304,CADASTRE!F:L,7,0)</f>
        <v>2</v>
      </c>
      <c r="K304" s="20" t="b">
        <f t="shared" si="7"/>
        <v>1</v>
      </c>
      <c r="L304" s="36">
        <v>4</v>
      </c>
      <c r="M304" s="10">
        <f>VLOOKUP(A304,CADASTRE!F:O,6,0)</f>
        <v>4001</v>
      </c>
      <c r="N304" s="38">
        <v>67.900000000000006</v>
      </c>
      <c r="O304" s="39">
        <f>IF(OR(VLOOKUP(A304,CADASTRE!F:V,4,0)="",VLOOKUP(A304,CADASTRE!F:V,4,0)=0),VLOOKUP(A304,CADASTRE!F:V,16,0)+VLOOKUP(A304,CADASTRE!F:X,17,0),VLOOKUP(A304,CADASTRE!F:V,4,0))</f>
        <v>67</v>
      </c>
      <c r="P304" s="15" t="str">
        <f t="shared" si="8"/>
        <v>VRAI</v>
      </c>
      <c r="Q304" s="36" t="s">
        <v>113</v>
      </c>
      <c r="R304" s="40" t="str">
        <f>VLOOKUP(A304,CADASTRE!F:AC,3,0)</f>
        <v>Appartement</v>
      </c>
      <c r="S304" s="41" t="str">
        <f>IFERROR(IF(VLOOKUP(A304,CADASTRE!F:R,13,0)="",VLOOKUP(B304,CADASTRE!F:R,13,0),VLOOKUP(A304,CADASTRE!F:R,13,0)),"")</f>
        <v/>
      </c>
      <c r="T304" s="36" t="s">
        <v>216</v>
      </c>
      <c r="V304" s="36" t="s">
        <v>115</v>
      </c>
      <c r="W304" s="43">
        <v>1</v>
      </c>
      <c r="X304" s="36" t="s">
        <v>116</v>
      </c>
      <c r="Y304" s="43" t="s">
        <v>188</v>
      </c>
      <c r="Z304" s="36" t="s">
        <v>189</v>
      </c>
      <c r="AA304" s="43">
        <v>1</v>
      </c>
      <c r="AB304" s="36" t="s">
        <v>190</v>
      </c>
      <c r="AC304" s="36">
        <v>75102</v>
      </c>
      <c r="AD304" s="44">
        <f>VLOOKUP(D304,CADASTRE!B:E,4,0)</f>
        <v>75102</v>
      </c>
      <c r="AE304" s="20" t="b">
        <f t="shared" si="9"/>
        <v>1</v>
      </c>
      <c r="AF304" s="36">
        <v>1020823588</v>
      </c>
      <c r="AG304" s="3" t="s">
        <v>120</v>
      </c>
      <c r="AH304" s="3"/>
      <c r="AI304" s="3"/>
    </row>
    <row r="305" spans="1:35" ht="15.75" customHeight="1" x14ac:dyDescent="0.2">
      <c r="A305" s="34">
        <v>1020823589</v>
      </c>
      <c r="B305" s="35" t="s">
        <v>44</v>
      </c>
      <c r="C305" s="10"/>
      <c r="D305" s="36">
        <v>191344</v>
      </c>
      <c r="E305" s="36" t="s">
        <v>37</v>
      </c>
      <c r="F305" s="36" t="s">
        <v>187</v>
      </c>
      <c r="G305" s="10" t="str">
        <f>VLOOKUP(A305,CADASTRE!F:G,2,0)</f>
        <v>13 RUE LEOPOLD BELLAN</v>
      </c>
      <c r="H305" s="20" t="b">
        <f t="shared" si="10"/>
        <v>1</v>
      </c>
      <c r="I305" s="37">
        <v>2</v>
      </c>
      <c r="J305" s="10">
        <f>VLOOKUP(A305,CADASTRE!F:L,7,0)</f>
        <v>2</v>
      </c>
      <c r="K305" s="20" t="b">
        <f t="shared" si="7"/>
        <v>1</v>
      </c>
      <c r="L305" s="36">
        <v>5</v>
      </c>
      <c r="M305" s="10">
        <f>VLOOKUP(A305,CADASTRE!F:O,6,0)</f>
        <v>5001</v>
      </c>
      <c r="N305" s="38">
        <v>26.2</v>
      </c>
      <c r="O305" s="39">
        <f>IF(OR(VLOOKUP(A305,CADASTRE!F:V,4,0)="",VLOOKUP(A305,CADASTRE!F:V,4,0)=0),VLOOKUP(A305,CADASTRE!F:V,16,0)+VLOOKUP(A305,CADASTRE!F:X,17,0),VLOOKUP(A305,CADASTRE!F:V,4,0))</f>
        <v>26</v>
      </c>
      <c r="P305" s="15" t="str">
        <f t="shared" si="8"/>
        <v>VRAI</v>
      </c>
      <c r="Q305" s="36" t="s">
        <v>113</v>
      </c>
      <c r="R305" s="40" t="str">
        <f>VLOOKUP(A305,CADASTRE!F:AC,3,0)</f>
        <v>Appartement</v>
      </c>
      <c r="S305" s="41" t="str">
        <f>IFERROR(IF(VLOOKUP(A305,CADASTRE!F:R,13,0)="",VLOOKUP(B305,CADASTRE!F:R,13,0),VLOOKUP(A305,CADASTRE!F:R,13,0)),"")</f>
        <v/>
      </c>
      <c r="T305" s="36" t="s">
        <v>216</v>
      </c>
      <c r="V305" s="36" t="s">
        <v>115</v>
      </c>
      <c r="W305" s="43">
        <v>1</v>
      </c>
      <c r="X305" s="36" t="s">
        <v>116</v>
      </c>
      <c r="Y305" s="43" t="s">
        <v>188</v>
      </c>
      <c r="Z305" s="36" t="s">
        <v>189</v>
      </c>
      <c r="AA305" s="43">
        <v>1</v>
      </c>
      <c r="AB305" s="36" t="s">
        <v>190</v>
      </c>
      <c r="AC305" s="36">
        <v>75102</v>
      </c>
      <c r="AD305" s="44">
        <f>VLOOKUP(D305,CADASTRE!B:E,4,0)</f>
        <v>75102</v>
      </c>
      <c r="AE305" s="20" t="b">
        <f t="shared" si="9"/>
        <v>1</v>
      </c>
      <c r="AF305" s="36">
        <v>1020823589</v>
      </c>
      <c r="AG305" s="3" t="s">
        <v>120</v>
      </c>
      <c r="AH305" s="3"/>
      <c r="AI305" s="3"/>
    </row>
    <row r="306" spans="1:35" ht="15.75" customHeight="1" x14ac:dyDescent="0.2">
      <c r="A306" s="34">
        <v>1020823590</v>
      </c>
      <c r="B306" s="35" t="s">
        <v>44</v>
      </c>
      <c r="C306" s="10"/>
      <c r="D306" s="36">
        <v>191345</v>
      </c>
      <c r="E306" s="36" t="s">
        <v>37</v>
      </c>
      <c r="F306" s="36" t="s">
        <v>187</v>
      </c>
      <c r="G306" s="10" t="str">
        <f>VLOOKUP(A306,CADASTRE!F:G,2,0)</f>
        <v>13 RUE LEOPOLD BELLAN</v>
      </c>
      <c r="H306" s="20" t="b">
        <f t="shared" si="10"/>
        <v>1</v>
      </c>
      <c r="I306" s="37">
        <v>2</v>
      </c>
      <c r="J306" s="10">
        <f>VLOOKUP(A306,CADASTRE!F:L,7,0)</f>
        <v>2</v>
      </c>
      <c r="K306" s="20" t="b">
        <f t="shared" si="7"/>
        <v>1</v>
      </c>
      <c r="L306" s="36">
        <v>6</v>
      </c>
      <c r="M306" s="10">
        <f>VLOOKUP(A306,CADASTRE!F:O,6,0)</f>
        <v>6001</v>
      </c>
      <c r="N306" s="38">
        <v>81</v>
      </c>
      <c r="O306" s="39">
        <f>IF(OR(VLOOKUP(A306,CADASTRE!F:V,4,0)="",VLOOKUP(A306,CADASTRE!F:V,4,0)=0),VLOOKUP(A306,CADASTRE!F:V,16,0)+VLOOKUP(A306,CADASTRE!F:X,17,0),VLOOKUP(A306,CADASTRE!F:V,4,0))</f>
        <v>81</v>
      </c>
      <c r="P306" s="15" t="str">
        <f t="shared" si="8"/>
        <v>VRAI</v>
      </c>
      <c r="Q306" s="36" t="s">
        <v>113</v>
      </c>
      <c r="R306" s="40" t="str">
        <f>VLOOKUP(A306,CADASTRE!F:AC,3,0)</f>
        <v>Appartement</v>
      </c>
      <c r="S306" s="41" t="str">
        <f>IFERROR(IF(VLOOKUP(A306,CADASTRE!F:R,13,0)="",VLOOKUP(B306,CADASTRE!F:R,13,0),VLOOKUP(A306,CADASTRE!F:R,13,0)),"")</f>
        <v/>
      </c>
      <c r="T306" s="36" t="s">
        <v>216</v>
      </c>
      <c r="V306" s="36" t="s">
        <v>115</v>
      </c>
      <c r="W306" s="43">
        <v>1</v>
      </c>
      <c r="X306" s="36" t="s">
        <v>116</v>
      </c>
      <c r="Y306" s="43" t="s">
        <v>188</v>
      </c>
      <c r="Z306" s="36" t="s">
        <v>189</v>
      </c>
      <c r="AA306" s="43">
        <v>1</v>
      </c>
      <c r="AB306" s="36" t="s">
        <v>190</v>
      </c>
      <c r="AC306" s="36">
        <v>75102</v>
      </c>
      <c r="AD306" s="44">
        <f>VLOOKUP(D306,CADASTRE!B:E,4,0)</f>
        <v>75102</v>
      </c>
      <c r="AE306" s="20" t="b">
        <f t="shared" si="9"/>
        <v>1</v>
      </c>
      <c r="AF306" s="36">
        <v>1020823590</v>
      </c>
      <c r="AG306" s="3" t="s">
        <v>120</v>
      </c>
      <c r="AH306" s="3"/>
      <c r="AI306" s="3"/>
    </row>
    <row r="307" spans="1:35" ht="15.75" customHeight="1" x14ac:dyDescent="0.2">
      <c r="A307" s="34">
        <v>1020823591</v>
      </c>
      <c r="B307" s="35" t="s">
        <v>44</v>
      </c>
      <c r="C307" s="10"/>
      <c r="D307" s="36">
        <v>191346</v>
      </c>
      <c r="E307" s="36" t="s">
        <v>37</v>
      </c>
      <c r="F307" s="36" t="s">
        <v>187</v>
      </c>
      <c r="G307" s="10" t="str">
        <f>VLOOKUP(A307,CADASTRE!F:G,2,0)</f>
        <v>13 RUE LEOPOLD BELLAN</v>
      </c>
      <c r="H307" s="20" t="b">
        <f t="shared" si="10"/>
        <v>1</v>
      </c>
      <c r="I307" s="37">
        <v>3</v>
      </c>
      <c r="J307" s="10">
        <f>VLOOKUP(A307,CADASTRE!F:L,7,0)</f>
        <v>3</v>
      </c>
      <c r="K307" s="20" t="b">
        <f t="shared" si="7"/>
        <v>1</v>
      </c>
      <c r="L307" s="36">
        <v>7</v>
      </c>
      <c r="M307" s="10">
        <f>VLOOKUP(A307,CADASTRE!F:O,6,0)</f>
        <v>7001</v>
      </c>
      <c r="N307" s="38">
        <v>67.900000000000006</v>
      </c>
      <c r="O307" s="39">
        <f>IF(OR(VLOOKUP(A307,CADASTRE!F:V,4,0)="",VLOOKUP(A307,CADASTRE!F:V,4,0)=0),VLOOKUP(A307,CADASTRE!F:V,16,0)+VLOOKUP(A307,CADASTRE!F:X,17,0),VLOOKUP(A307,CADASTRE!F:V,4,0))</f>
        <v>67</v>
      </c>
      <c r="P307" s="15" t="str">
        <f t="shared" si="8"/>
        <v>VRAI</v>
      </c>
      <c r="Q307" s="36" t="s">
        <v>113</v>
      </c>
      <c r="R307" s="40" t="str">
        <f>VLOOKUP(A307,CADASTRE!F:AC,3,0)</f>
        <v>Appartement</v>
      </c>
      <c r="S307" s="41" t="str">
        <f>IFERROR(IF(VLOOKUP(A307,CADASTRE!F:R,13,0)="",VLOOKUP(B307,CADASTRE!F:R,13,0),VLOOKUP(A307,CADASTRE!F:R,13,0)),"")</f>
        <v/>
      </c>
      <c r="T307" s="36" t="s">
        <v>216</v>
      </c>
      <c r="V307" s="36" t="s">
        <v>115</v>
      </c>
      <c r="W307" s="43">
        <v>1</v>
      </c>
      <c r="X307" s="36" t="s">
        <v>116</v>
      </c>
      <c r="Y307" s="43" t="s">
        <v>188</v>
      </c>
      <c r="Z307" s="36" t="s">
        <v>189</v>
      </c>
      <c r="AA307" s="43">
        <v>1</v>
      </c>
      <c r="AB307" s="36" t="s">
        <v>190</v>
      </c>
      <c r="AC307" s="36">
        <v>75102</v>
      </c>
      <c r="AD307" s="44">
        <f>VLOOKUP(D307,CADASTRE!B:E,4,0)</f>
        <v>75102</v>
      </c>
      <c r="AE307" s="20" t="b">
        <f t="shared" si="9"/>
        <v>1</v>
      </c>
      <c r="AF307" s="36">
        <v>1020823591</v>
      </c>
      <c r="AG307" s="3" t="s">
        <v>120</v>
      </c>
      <c r="AH307" s="3"/>
      <c r="AI307" s="3"/>
    </row>
    <row r="308" spans="1:35" ht="15.75" customHeight="1" x14ac:dyDescent="0.2">
      <c r="A308" s="34">
        <v>1020823592</v>
      </c>
      <c r="B308" s="35" t="s">
        <v>44</v>
      </c>
      <c r="C308" s="10"/>
      <c r="D308" s="36">
        <v>191347</v>
      </c>
      <c r="E308" s="36" t="s">
        <v>37</v>
      </c>
      <c r="F308" s="36" t="s">
        <v>187</v>
      </c>
      <c r="G308" s="10" t="str">
        <f>VLOOKUP(A308,CADASTRE!F:G,2,0)</f>
        <v>13 RUE LEOPOLD BELLAN</v>
      </c>
      <c r="H308" s="20" t="b">
        <f t="shared" si="10"/>
        <v>1</v>
      </c>
      <c r="I308" s="37">
        <v>3</v>
      </c>
      <c r="J308" s="10">
        <f>VLOOKUP(A308,CADASTRE!F:L,7,0)</f>
        <v>3</v>
      </c>
      <c r="K308" s="20" t="b">
        <f t="shared" si="7"/>
        <v>1</v>
      </c>
      <c r="L308" s="36">
        <v>8</v>
      </c>
      <c r="M308" s="10">
        <f>VLOOKUP(A308,CADASTRE!F:O,6,0)</f>
        <v>8001</v>
      </c>
      <c r="N308" s="38">
        <v>26.2</v>
      </c>
      <c r="O308" s="39">
        <f>IF(OR(VLOOKUP(A308,CADASTRE!F:V,4,0)="",VLOOKUP(A308,CADASTRE!F:V,4,0)=0),VLOOKUP(A308,CADASTRE!F:V,16,0)+VLOOKUP(A308,CADASTRE!F:X,17,0),VLOOKUP(A308,CADASTRE!F:V,4,0))</f>
        <v>26</v>
      </c>
      <c r="P308" s="15" t="str">
        <f t="shared" si="8"/>
        <v>VRAI</v>
      </c>
      <c r="Q308" s="36" t="s">
        <v>113</v>
      </c>
      <c r="R308" s="40" t="str">
        <f>VLOOKUP(A308,CADASTRE!F:AC,3,0)</f>
        <v>Appartement</v>
      </c>
      <c r="S308" s="41" t="str">
        <f>IFERROR(IF(VLOOKUP(A308,CADASTRE!F:R,13,0)="",VLOOKUP(B308,CADASTRE!F:R,13,0),VLOOKUP(A308,CADASTRE!F:R,13,0)),"")</f>
        <v/>
      </c>
      <c r="T308" s="36" t="s">
        <v>216</v>
      </c>
      <c r="V308" s="36" t="s">
        <v>115</v>
      </c>
      <c r="W308" s="43">
        <v>1</v>
      </c>
      <c r="X308" s="36" t="s">
        <v>116</v>
      </c>
      <c r="Y308" s="43" t="s">
        <v>188</v>
      </c>
      <c r="Z308" s="36" t="s">
        <v>189</v>
      </c>
      <c r="AA308" s="43">
        <v>1</v>
      </c>
      <c r="AB308" s="36" t="s">
        <v>190</v>
      </c>
      <c r="AC308" s="36">
        <v>75102</v>
      </c>
      <c r="AD308" s="44">
        <f>VLOOKUP(D308,CADASTRE!B:E,4,0)</f>
        <v>75102</v>
      </c>
      <c r="AE308" s="20" t="b">
        <f t="shared" si="9"/>
        <v>1</v>
      </c>
      <c r="AF308" s="36">
        <v>1020823592</v>
      </c>
      <c r="AG308" s="3" t="s">
        <v>120</v>
      </c>
      <c r="AH308" s="3"/>
      <c r="AI308" s="3"/>
    </row>
    <row r="309" spans="1:35" ht="15.75" customHeight="1" x14ac:dyDescent="0.2">
      <c r="A309" s="34">
        <v>1020823593</v>
      </c>
      <c r="B309" s="35" t="s">
        <v>44</v>
      </c>
      <c r="C309" s="10"/>
      <c r="D309" s="36">
        <v>191348</v>
      </c>
      <c r="E309" s="36" t="s">
        <v>37</v>
      </c>
      <c r="F309" s="36" t="s">
        <v>187</v>
      </c>
      <c r="G309" s="10" t="str">
        <f>VLOOKUP(A309,CADASTRE!F:G,2,0)</f>
        <v>13 RUE LEOPOLD BELLAN</v>
      </c>
      <c r="H309" s="20" t="b">
        <f t="shared" si="10"/>
        <v>1</v>
      </c>
      <c r="I309" s="37">
        <v>3</v>
      </c>
      <c r="J309" s="10">
        <f>VLOOKUP(A309,CADASTRE!F:L,7,0)</f>
        <v>3</v>
      </c>
      <c r="K309" s="20" t="b">
        <f t="shared" si="7"/>
        <v>1</v>
      </c>
      <c r="L309" s="36">
        <v>9</v>
      </c>
      <c r="M309" s="10">
        <f>VLOOKUP(A309,CADASTRE!F:O,6,0)</f>
        <v>9001</v>
      </c>
      <c r="N309" s="38">
        <v>81</v>
      </c>
      <c r="O309" s="39">
        <f>IF(OR(VLOOKUP(A309,CADASTRE!F:V,4,0)="",VLOOKUP(A309,CADASTRE!F:V,4,0)=0),VLOOKUP(A309,CADASTRE!F:V,16,0)+VLOOKUP(A309,CADASTRE!F:X,17,0),VLOOKUP(A309,CADASTRE!F:V,4,0))</f>
        <v>81</v>
      </c>
      <c r="P309" s="15" t="str">
        <f t="shared" si="8"/>
        <v>VRAI</v>
      </c>
      <c r="Q309" s="36" t="s">
        <v>113</v>
      </c>
      <c r="R309" s="40" t="str">
        <f>VLOOKUP(A309,CADASTRE!F:AC,3,0)</f>
        <v>Appartement</v>
      </c>
      <c r="S309" s="41" t="str">
        <f>IFERROR(IF(VLOOKUP(A309,CADASTRE!F:R,13,0)="",VLOOKUP(B309,CADASTRE!F:R,13,0),VLOOKUP(A309,CADASTRE!F:R,13,0)),"")</f>
        <v/>
      </c>
      <c r="T309" s="36" t="s">
        <v>216</v>
      </c>
      <c r="V309" s="36" t="s">
        <v>115</v>
      </c>
      <c r="W309" s="43">
        <v>1</v>
      </c>
      <c r="X309" s="36" t="s">
        <v>116</v>
      </c>
      <c r="Y309" s="43" t="s">
        <v>188</v>
      </c>
      <c r="Z309" s="36" t="s">
        <v>189</v>
      </c>
      <c r="AA309" s="43">
        <v>1</v>
      </c>
      <c r="AB309" s="36" t="s">
        <v>190</v>
      </c>
      <c r="AC309" s="36">
        <v>75102</v>
      </c>
      <c r="AD309" s="44">
        <f>VLOOKUP(D309,CADASTRE!B:E,4,0)</f>
        <v>75102</v>
      </c>
      <c r="AE309" s="20" t="b">
        <f t="shared" si="9"/>
        <v>1</v>
      </c>
      <c r="AF309" s="36">
        <v>1020823593</v>
      </c>
      <c r="AG309" s="3" t="s">
        <v>120</v>
      </c>
      <c r="AH309" s="3"/>
      <c r="AI309" s="3"/>
    </row>
    <row r="310" spans="1:35" ht="15.75" customHeight="1" x14ac:dyDescent="0.2">
      <c r="A310" s="34">
        <v>1020823594</v>
      </c>
      <c r="B310" s="35" t="s">
        <v>44</v>
      </c>
      <c r="C310" s="10"/>
      <c r="D310" s="36">
        <v>191349</v>
      </c>
      <c r="E310" s="36" t="s">
        <v>37</v>
      </c>
      <c r="F310" s="36" t="s">
        <v>187</v>
      </c>
      <c r="G310" s="10" t="str">
        <f>VLOOKUP(A310,CADASTRE!F:G,2,0)</f>
        <v>13 RUE LEOPOLD BELLAN</v>
      </c>
      <c r="H310" s="20" t="b">
        <f t="shared" si="10"/>
        <v>1</v>
      </c>
      <c r="I310" s="37">
        <v>4</v>
      </c>
      <c r="J310" s="10">
        <f>VLOOKUP(A310,CADASTRE!F:L,7,0)</f>
        <v>4</v>
      </c>
      <c r="K310" s="20" t="b">
        <f t="shared" si="7"/>
        <v>1</v>
      </c>
      <c r="L310" s="36">
        <v>10</v>
      </c>
      <c r="M310" s="10">
        <f>VLOOKUP(A310,CADASTRE!F:O,6,0)</f>
        <v>10001</v>
      </c>
      <c r="N310" s="38">
        <v>67.900000000000006</v>
      </c>
      <c r="O310" s="39">
        <f>IF(OR(VLOOKUP(A310,CADASTRE!F:V,4,0)="",VLOOKUP(A310,CADASTRE!F:V,4,0)=0),VLOOKUP(A310,CADASTRE!F:V,16,0)+VLOOKUP(A310,CADASTRE!F:X,17,0),VLOOKUP(A310,CADASTRE!F:V,4,0))</f>
        <v>67</v>
      </c>
      <c r="P310" s="15" t="str">
        <f t="shared" si="8"/>
        <v>VRAI</v>
      </c>
      <c r="Q310" s="36" t="s">
        <v>113</v>
      </c>
      <c r="R310" s="40" t="str">
        <f>VLOOKUP(A310,CADASTRE!F:AC,3,0)</f>
        <v>Appartement</v>
      </c>
      <c r="S310" s="41" t="str">
        <f>IFERROR(IF(VLOOKUP(A310,CADASTRE!F:R,13,0)="",VLOOKUP(B310,CADASTRE!F:R,13,0),VLOOKUP(A310,CADASTRE!F:R,13,0)),"")</f>
        <v/>
      </c>
      <c r="T310" s="36" t="s">
        <v>216</v>
      </c>
      <c r="V310" s="36" t="s">
        <v>115</v>
      </c>
      <c r="W310" s="43">
        <v>1</v>
      </c>
      <c r="X310" s="36" t="s">
        <v>116</v>
      </c>
      <c r="Y310" s="43" t="s">
        <v>188</v>
      </c>
      <c r="Z310" s="36" t="s">
        <v>189</v>
      </c>
      <c r="AA310" s="43">
        <v>1</v>
      </c>
      <c r="AB310" s="36" t="s">
        <v>190</v>
      </c>
      <c r="AC310" s="36">
        <v>75102</v>
      </c>
      <c r="AD310" s="44">
        <f>VLOOKUP(D310,CADASTRE!B:E,4,0)</f>
        <v>75102</v>
      </c>
      <c r="AE310" s="20" t="b">
        <f t="shared" si="9"/>
        <v>1</v>
      </c>
      <c r="AF310" s="36">
        <v>1020823594</v>
      </c>
      <c r="AG310" s="3" t="s">
        <v>120</v>
      </c>
      <c r="AH310" s="3"/>
      <c r="AI310" s="3"/>
    </row>
    <row r="311" spans="1:35" ht="15.75" customHeight="1" x14ac:dyDescent="0.2">
      <c r="A311" s="34">
        <v>1020823595</v>
      </c>
      <c r="B311" s="35" t="s">
        <v>44</v>
      </c>
      <c r="C311" s="10"/>
      <c r="D311" s="36">
        <v>191350</v>
      </c>
      <c r="E311" s="36" t="s">
        <v>37</v>
      </c>
      <c r="F311" s="36" t="s">
        <v>187</v>
      </c>
      <c r="G311" s="10" t="str">
        <f>VLOOKUP(A311,CADASTRE!F:G,2,0)</f>
        <v>13 RUE LEOPOLD BELLAN</v>
      </c>
      <c r="H311" s="20" t="b">
        <f t="shared" si="10"/>
        <v>1</v>
      </c>
      <c r="I311" s="37">
        <v>4</v>
      </c>
      <c r="J311" s="10">
        <f>VLOOKUP(A311,CADASTRE!F:L,7,0)</f>
        <v>4</v>
      </c>
      <c r="K311" s="20" t="b">
        <f t="shared" si="7"/>
        <v>1</v>
      </c>
      <c r="L311" s="36">
        <v>11</v>
      </c>
      <c r="M311" s="10">
        <f>VLOOKUP(A311,CADASTRE!F:O,6,0)</f>
        <v>11001</v>
      </c>
      <c r="N311" s="38">
        <v>26.2</v>
      </c>
      <c r="O311" s="39">
        <f>IF(OR(VLOOKUP(A311,CADASTRE!F:V,4,0)="",VLOOKUP(A311,CADASTRE!F:V,4,0)=0),VLOOKUP(A311,CADASTRE!F:V,16,0)+VLOOKUP(A311,CADASTRE!F:X,17,0),VLOOKUP(A311,CADASTRE!F:V,4,0))</f>
        <v>26</v>
      </c>
      <c r="P311" s="15" t="str">
        <f t="shared" si="8"/>
        <v>VRAI</v>
      </c>
      <c r="Q311" s="36" t="s">
        <v>113</v>
      </c>
      <c r="R311" s="40" t="str">
        <f>VLOOKUP(A311,CADASTRE!F:AC,3,0)</f>
        <v>Appartement</v>
      </c>
      <c r="S311" s="41" t="str">
        <f>IFERROR(IF(VLOOKUP(A311,CADASTRE!F:R,13,0)="",VLOOKUP(B311,CADASTRE!F:R,13,0),VLOOKUP(A311,CADASTRE!F:R,13,0)),"")</f>
        <v/>
      </c>
      <c r="T311" s="36" t="s">
        <v>216</v>
      </c>
      <c r="V311" s="36" t="s">
        <v>115</v>
      </c>
      <c r="W311" s="43">
        <v>1</v>
      </c>
      <c r="X311" s="36" t="s">
        <v>116</v>
      </c>
      <c r="Y311" s="43" t="s">
        <v>188</v>
      </c>
      <c r="Z311" s="36" t="s">
        <v>189</v>
      </c>
      <c r="AA311" s="43">
        <v>1</v>
      </c>
      <c r="AB311" s="36" t="s">
        <v>190</v>
      </c>
      <c r="AC311" s="36">
        <v>75102</v>
      </c>
      <c r="AD311" s="44">
        <f>VLOOKUP(D311,CADASTRE!B:E,4,0)</f>
        <v>75102</v>
      </c>
      <c r="AE311" s="20" t="b">
        <f t="shared" si="9"/>
        <v>1</v>
      </c>
      <c r="AF311" s="36">
        <v>1020823595</v>
      </c>
      <c r="AG311" s="3" t="s">
        <v>120</v>
      </c>
      <c r="AH311" s="3"/>
      <c r="AI311" s="3"/>
    </row>
    <row r="312" spans="1:35" ht="15.75" customHeight="1" x14ac:dyDescent="0.2">
      <c r="A312" s="34">
        <v>1020823596</v>
      </c>
      <c r="B312" s="35" t="s">
        <v>44</v>
      </c>
      <c r="C312" s="10"/>
      <c r="D312" s="36">
        <v>191351</v>
      </c>
      <c r="E312" s="36" t="s">
        <v>37</v>
      </c>
      <c r="F312" s="36" t="s">
        <v>187</v>
      </c>
      <c r="G312" s="10" t="str">
        <f>VLOOKUP(A312,CADASTRE!F:G,2,0)</f>
        <v>13 RUE LEOPOLD BELLAN</v>
      </c>
      <c r="H312" s="20" t="b">
        <f t="shared" si="10"/>
        <v>1</v>
      </c>
      <c r="I312" s="37">
        <v>4</v>
      </c>
      <c r="J312" s="10">
        <f>VLOOKUP(A312,CADASTRE!F:L,7,0)</f>
        <v>4</v>
      </c>
      <c r="K312" s="20" t="b">
        <f t="shared" si="7"/>
        <v>1</v>
      </c>
      <c r="L312" s="36">
        <v>12</v>
      </c>
      <c r="M312" s="10">
        <f>VLOOKUP(A312,CADASTRE!F:O,6,0)</f>
        <v>12001</v>
      </c>
      <c r="N312" s="38">
        <v>81</v>
      </c>
      <c r="O312" s="39">
        <f>IF(OR(VLOOKUP(A312,CADASTRE!F:V,4,0)="",VLOOKUP(A312,CADASTRE!F:V,4,0)=0),VLOOKUP(A312,CADASTRE!F:V,16,0)+VLOOKUP(A312,CADASTRE!F:X,17,0),VLOOKUP(A312,CADASTRE!F:V,4,0))</f>
        <v>81</v>
      </c>
      <c r="P312" s="15" t="str">
        <f t="shared" si="8"/>
        <v>VRAI</v>
      </c>
      <c r="Q312" s="36" t="s">
        <v>113</v>
      </c>
      <c r="R312" s="40" t="str">
        <f>VLOOKUP(A312,CADASTRE!F:AC,3,0)</f>
        <v>Appartement</v>
      </c>
      <c r="S312" s="41" t="str">
        <f>IFERROR(IF(VLOOKUP(A312,CADASTRE!F:R,13,0)="",VLOOKUP(B312,CADASTRE!F:R,13,0),VLOOKUP(A312,CADASTRE!F:R,13,0)),"")</f>
        <v/>
      </c>
      <c r="T312" s="36" t="s">
        <v>216</v>
      </c>
      <c r="V312" s="36" t="s">
        <v>115</v>
      </c>
      <c r="W312" s="43">
        <v>1</v>
      </c>
      <c r="X312" s="36" t="s">
        <v>116</v>
      </c>
      <c r="Y312" s="43" t="s">
        <v>188</v>
      </c>
      <c r="Z312" s="36" t="s">
        <v>189</v>
      </c>
      <c r="AA312" s="43">
        <v>1</v>
      </c>
      <c r="AB312" s="36" t="s">
        <v>190</v>
      </c>
      <c r="AC312" s="36">
        <v>75102</v>
      </c>
      <c r="AD312" s="44">
        <f>VLOOKUP(D312,CADASTRE!B:E,4,0)</f>
        <v>75102</v>
      </c>
      <c r="AE312" s="20" t="b">
        <f t="shared" si="9"/>
        <v>1</v>
      </c>
      <c r="AF312" s="36">
        <v>1020823596</v>
      </c>
      <c r="AG312" s="3" t="s">
        <v>120</v>
      </c>
      <c r="AH312" s="3"/>
      <c r="AI312" s="3"/>
    </row>
    <row r="313" spans="1:35" ht="15.75" customHeight="1" x14ac:dyDescent="0.2">
      <c r="A313" s="34">
        <v>1020823600</v>
      </c>
      <c r="B313" s="35" t="s">
        <v>44</v>
      </c>
      <c r="C313" s="10"/>
      <c r="D313" s="36">
        <v>191352</v>
      </c>
      <c r="E313" s="36" t="s">
        <v>37</v>
      </c>
      <c r="F313" s="36" t="s">
        <v>187</v>
      </c>
      <c r="G313" s="10" t="str">
        <f>VLOOKUP(A313,CADASTRE!F:G,2,0)</f>
        <v>13 RUE LEOPOLD BELLAN</v>
      </c>
      <c r="H313" s="20" t="b">
        <f t="shared" si="10"/>
        <v>1</v>
      </c>
      <c r="I313" s="37">
        <v>5</v>
      </c>
      <c r="J313" s="10">
        <f>VLOOKUP(A313,CADASTRE!F:L,7,0)</f>
        <v>5</v>
      </c>
      <c r="K313" s="20" t="b">
        <f t="shared" si="7"/>
        <v>1</v>
      </c>
      <c r="L313" s="36">
        <v>13</v>
      </c>
      <c r="M313" s="10">
        <f>VLOOKUP(A313,CADASTRE!F:O,6,0)</f>
        <v>13001</v>
      </c>
      <c r="N313" s="38">
        <v>67.13</v>
      </c>
      <c r="O313" s="39">
        <f>IF(OR(VLOOKUP(A313,CADASTRE!F:V,4,0)="",VLOOKUP(A313,CADASTRE!F:V,4,0)=0),VLOOKUP(A313,CADASTRE!F:V,16,0)+VLOOKUP(A313,CADASTRE!F:X,17,0),VLOOKUP(A313,CADASTRE!F:V,4,0))</f>
        <v>62</v>
      </c>
      <c r="P313" s="15" t="str">
        <f t="shared" si="8"/>
        <v>FAUX</v>
      </c>
      <c r="Q313" s="36" t="s">
        <v>113</v>
      </c>
      <c r="R313" s="40" t="str">
        <f>VLOOKUP(A313,CADASTRE!F:AC,3,0)</f>
        <v>Appartement</v>
      </c>
      <c r="S313" s="41" t="str">
        <f>IFERROR(IF(VLOOKUP(A313,CADASTRE!F:R,13,0)="",VLOOKUP(B313,CADASTRE!F:R,13,0),VLOOKUP(A313,CADASTRE!F:R,13,0)),"")</f>
        <v/>
      </c>
      <c r="T313" s="36" t="s">
        <v>216</v>
      </c>
      <c r="V313" s="36" t="s">
        <v>115</v>
      </c>
      <c r="W313" s="43">
        <v>1</v>
      </c>
      <c r="X313" s="36" t="s">
        <v>116</v>
      </c>
      <c r="Y313" s="43" t="s">
        <v>188</v>
      </c>
      <c r="Z313" s="36" t="s">
        <v>189</v>
      </c>
      <c r="AA313" s="43">
        <v>1</v>
      </c>
      <c r="AB313" s="36" t="s">
        <v>190</v>
      </c>
      <c r="AC313" s="36">
        <v>75102</v>
      </c>
      <c r="AD313" s="44">
        <f>VLOOKUP(D313,CADASTRE!B:E,4,0)</f>
        <v>75102</v>
      </c>
      <c r="AE313" s="20" t="b">
        <f t="shared" si="9"/>
        <v>1</v>
      </c>
      <c r="AF313" s="36">
        <v>1020823600</v>
      </c>
      <c r="AG313" s="3" t="s">
        <v>120</v>
      </c>
      <c r="AH313" s="3"/>
      <c r="AI313" s="3"/>
    </row>
    <row r="314" spans="1:35" ht="15.75" customHeight="1" x14ac:dyDescent="0.2">
      <c r="A314" s="34">
        <v>1020823604</v>
      </c>
      <c r="B314" s="35" t="s">
        <v>44</v>
      </c>
      <c r="C314" s="10"/>
      <c r="D314" s="36">
        <v>191353</v>
      </c>
      <c r="E314" s="36" t="s">
        <v>37</v>
      </c>
      <c r="F314" s="36" t="s">
        <v>187</v>
      </c>
      <c r="G314" s="10" t="str">
        <f>VLOOKUP(A314,CADASTRE!F:G,2,0)</f>
        <v>13 RUE LEOPOLD BELLAN</v>
      </c>
      <c r="H314" s="20" t="b">
        <f t="shared" si="10"/>
        <v>1</v>
      </c>
      <c r="I314" s="37">
        <v>5</v>
      </c>
      <c r="J314" s="10">
        <f>VLOOKUP(A314,CADASTRE!F:L,7,0)</f>
        <v>5</v>
      </c>
      <c r="K314" s="20" t="b">
        <f t="shared" si="7"/>
        <v>1</v>
      </c>
      <c r="L314" s="36">
        <v>14</v>
      </c>
      <c r="M314" s="10">
        <f>VLOOKUP(A314,CADASTRE!F:O,6,0)</f>
        <v>14001</v>
      </c>
      <c r="N314" s="38">
        <v>23.7</v>
      </c>
      <c r="O314" s="39">
        <f>IF(OR(VLOOKUP(A314,CADASTRE!F:V,4,0)="",VLOOKUP(A314,CADASTRE!F:V,4,0)=0),VLOOKUP(A314,CADASTRE!F:V,16,0)+VLOOKUP(A314,CADASTRE!F:X,17,0),VLOOKUP(A314,CADASTRE!F:V,4,0))</f>
        <v>23</v>
      </c>
      <c r="P314" s="15" t="str">
        <f t="shared" si="8"/>
        <v>VRAI</v>
      </c>
      <c r="Q314" s="36" t="s">
        <v>113</v>
      </c>
      <c r="R314" s="40" t="str">
        <f>VLOOKUP(A314,CADASTRE!F:AC,3,0)</f>
        <v>Appartement</v>
      </c>
      <c r="S314" s="41" t="str">
        <f>IFERROR(IF(VLOOKUP(A314,CADASTRE!F:R,13,0)="",VLOOKUP(B314,CADASTRE!F:R,13,0),VLOOKUP(A314,CADASTRE!F:R,13,0)),"")</f>
        <v/>
      </c>
      <c r="T314" s="36" t="s">
        <v>216</v>
      </c>
      <c r="V314" s="36" t="s">
        <v>115</v>
      </c>
      <c r="W314" s="43">
        <v>1</v>
      </c>
      <c r="X314" s="36" t="s">
        <v>116</v>
      </c>
      <c r="Y314" s="43" t="s">
        <v>188</v>
      </c>
      <c r="Z314" s="36" t="s">
        <v>189</v>
      </c>
      <c r="AA314" s="43">
        <v>1</v>
      </c>
      <c r="AB314" s="36" t="s">
        <v>190</v>
      </c>
      <c r="AC314" s="36">
        <v>75102</v>
      </c>
      <c r="AD314" s="44">
        <f>VLOOKUP(D314,CADASTRE!B:E,4,0)</f>
        <v>75102</v>
      </c>
      <c r="AE314" s="20" t="b">
        <f t="shared" si="9"/>
        <v>1</v>
      </c>
      <c r="AF314" s="36">
        <v>1020823604</v>
      </c>
      <c r="AG314" s="3" t="s">
        <v>120</v>
      </c>
      <c r="AH314" s="3"/>
      <c r="AI314" s="3"/>
    </row>
    <row r="315" spans="1:35" ht="15.75" customHeight="1" x14ac:dyDescent="0.2">
      <c r="A315" s="34">
        <v>1020823609</v>
      </c>
      <c r="B315" s="35" t="s">
        <v>44</v>
      </c>
      <c r="C315" s="10"/>
      <c r="D315" s="36">
        <v>191354</v>
      </c>
      <c r="E315" s="36" t="s">
        <v>37</v>
      </c>
      <c r="F315" s="36" t="s">
        <v>187</v>
      </c>
      <c r="G315" s="10" t="str">
        <f>VLOOKUP(A315,CADASTRE!F:G,2,0)</f>
        <v>13 RUE LEOPOLD BELLAN</v>
      </c>
      <c r="H315" s="20" t="b">
        <f t="shared" si="10"/>
        <v>1</v>
      </c>
      <c r="I315" s="37">
        <v>5</v>
      </c>
      <c r="J315" s="10">
        <f>VLOOKUP(A315,CADASTRE!F:L,7,0)</f>
        <v>5</v>
      </c>
      <c r="K315" s="20" t="b">
        <f t="shared" si="7"/>
        <v>1</v>
      </c>
      <c r="L315" s="36">
        <v>15</v>
      </c>
      <c r="M315" s="10">
        <f>VLOOKUP(A315,CADASTRE!F:O,6,0)</f>
        <v>15001</v>
      </c>
      <c r="N315" s="38">
        <v>86.18</v>
      </c>
      <c r="O315" s="39">
        <f>IF(OR(VLOOKUP(A315,CADASTRE!F:V,4,0)="",VLOOKUP(A315,CADASTRE!F:V,4,0)=0),VLOOKUP(A315,CADASTRE!F:V,16,0)+VLOOKUP(A315,CADASTRE!F:X,17,0),VLOOKUP(A315,CADASTRE!F:V,4,0))</f>
        <v>80</v>
      </c>
      <c r="P315" s="15" t="str">
        <f t="shared" si="8"/>
        <v>FAUX</v>
      </c>
      <c r="Q315" s="36" t="s">
        <v>113</v>
      </c>
      <c r="R315" s="40" t="str">
        <f>VLOOKUP(A315,CADASTRE!F:AC,3,0)</f>
        <v>Appartement</v>
      </c>
      <c r="S315" s="41" t="str">
        <f>IFERROR(IF(VLOOKUP(A315,CADASTRE!F:R,13,0)="",VLOOKUP(B315,CADASTRE!F:R,13,0),VLOOKUP(A315,CADASTRE!F:R,13,0)),"")</f>
        <v/>
      </c>
      <c r="T315" s="36" t="s">
        <v>216</v>
      </c>
      <c r="V315" s="36" t="s">
        <v>115</v>
      </c>
      <c r="W315" s="43">
        <v>1</v>
      </c>
      <c r="X315" s="36" t="s">
        <v>116</v>
      </c>
      <c r="Y315" s="43" t="s">
        <v>188</v>
      </c>
      <c r="Z315" s="36" t="s">
        <v>189</v>
      </c>
      <c r="AA315" s="43">
        <v>1</v>
      </c>
      <c r="AB315" s="36" t="s">
        <v>190</v>
      </c>
      <c r="AC315" s="36">
        <v>75102</v>
      </c>
      <c r="AD315" s="44">
        <f>VLOOKUP(D315,CADASTRE!B:E,4,0)</f>
        <v>75102</v>
      </c>
      <c r="AE315" s="20" t="b">
        <f t="shared" si="9"/>
        <v>1</v>
      </c>
      <c r="AF315" s="36">
        <v>1020823609</v>
      </c>
      <c r="AG315" s="3" t="s">
        <v>120</v>
      </c>
      <c r="AH315" s="3"/>
      <c r="AI315" s="3"/>
    </row>
    <row r="316" spans="1:35" ht="15.75" customHeight="1" x14ac:dyDescent="0.2">
      <c r="A316" s="34">
        <v>1020823610</v>
      </c>
      <c r="B316" s="35" t="s">
        <v>44</v>
      </c>
      <c r="C316" s="10"/>
      <c r="D316" s="36">
        <v>191355</v>
      </c>
      <c r="E316" s="36" t="s">
        <v>37</v>
      </c>
      <c r="F316" s="36" t="s">
        <v>187</v>
      </c>
      <c r="G316" s="10" t="str">
        <f>VLOOKUP(A316,CADASTRE!F:G,2,0)</f>
        <v>13 RUE LEOPOLD BELLAN</v>
      </c>
      <c r="H316" s="20" t="b">
        <f t="shared" si="10"/>
        <v>1</v>
      </c>
      <c r="I316" s="37">
        <v>6</v>
      </c>
      <c r="J316" s="10">
        <f>VLOOKUP(A316,CADASTRE!F:L,7,0)</f>
        <v>6</v>
      </c>
      <c r="K316" s="20" t="b">
        <f t="shared" si="7"/>
        <v>1</v>
      </c>
      <c r="L316" s="36">
        <v>16</v>
      </c>
      <c r="M316" s="10">
        <f>VLOOKUP(A316,CADASTRE!F:O,6,0)</f>
        <v>16001</v>
      </c>
      <c r="N316" s="38">
        <v>41.1</v>
      </c>
      <c r="O316" s="39">
        <f>IF(OR(VLOOKUP(A316,CADASTRE!F:V,4,0)="",VLOOKUP(A316,CADASTRE!F:V,4,0)=0),VLOOKUP(A316,CADASTRE!F:V,16,0)+VLOOKUP(A316,CADASTRE!F:X,17,0),VLOOKUP(A316,CADASTRE!F:V,4,0))</f>
        <v>41</v>
      </c>
      <c r="P316" s="15" t="str">
        <f t="shared" si="8"/>
        <v>VRAI</v>
      </c>
      <c r="Q316" s="36" t="s">
        <v>113</v>
      </c>
      <c r="R316" s="40" t="str">
        <f>VLOOKUP(A316,CADASTRE!F:AC,3,0)</f>
        <v>Appartement</v>
      </c>
      <c r="S316" s="41" t="str">
        <f>IFERROR(IF(VLOOKUP(A316,CADASTRE!F:R,13,0)="",VLOOKUP(B316,CADASTRE!F:R,13,0),VLOOKUP(A316,CADASTRE!F:R,13,0)),"")</f>
        <v/>
      </c>
      <c r="T316" s="36" t="s">
        <v>216</v>
      </c>
      <c r="V316" s="36" t="s">
        <v>115</v>
      </c>
      <c r="W316" s="43">
        <v>1</v>
      </c>
      <c r="X316" s="36" t="s">
        <v>116</v>
      </c>
      <c r="Y316" s="43" t="s">
        <v>188</v>
      </c>
      <c r="Z316" s="36" t="s">
        <v>189</v>
      </c>
      <c r="AA316" s="43">
        <v>1</v>
      </c>
      <c r="AB316" s="36" t="s">
        <v>190</v>
      </c>
      <c r="AC316" s="36">
        <v>75102</v>
      </c>
      <c r="AD316" s="44">
        <f>VLOOKUP(D316,CADASTRE!B:E,4,0)</f>
        <v>75102</v>
      </c>
      <c r="AE316" s="20" t="b">
        <f t="shared" si="9"/>
        <v>1</v>
      </c>
      <c r="AF316" s="36">
        <v>1020823610</v>
      </c>
      <c r="AG316" s="3" t="s">
        <v>120</v>
      </c>
      <c r="AH316" s="3"/>
      <c r="AI316" s="3"/>
    </row>
    <row r="317" spans="1:35" ht="15.75" customHeight="1" x14ac:dyDescent="0.2">
      <c r="A317" s="34">
        <v>1020823611</v>
      </c>
      <c r="B317" s="35" t="s">
        <v>44</v>
      </c>
      <c r="C317" s="10"/>
      <c r="D317" s="36">
        <v>191356</v>
      </c>
      <c r="E317" s="36" t="s">
        <v>37</v>
      </c>
      <c r="F317" s="36" t="s">
        <v>187</v>
      </c>
      <c r="G317" s="10" t="str">
        <f>VLOOKUP(A317,CADASTRE!F:G,2,0)</f>
        <v>13 RUE LEOPOLD BELLAN</v>
      </c>
      <c r="H317" s="20" t="b">
        <f t="shared" si="10"/>
        <v>1</v>
      </c>
      <c r="I317" s="37">
        <v>6</v>
      </c>
      <c r="J317" s="10">
        <f>VLOOKUP(A317,CADASTRE!F:L,7,0)</f>
        <v>6</v>
      </c>
      <c r="K317" s="20" t="b">
        <f t="shared" si="7"/>
        <v>1</v>
      </c>
      <c r="L317" s="36">
        <v>17</v>
      </c>
      <c r="M317" s="10">
        <f>VLOOKUP(A317,CADASTRE!F:O,6,0)</f>
        <v>17001</v>
      </c>
      <c r="N317" s="38">
        <v>24.6</v>
      </c>
      <c r="O317" s="39">
        <f>IF(OR(VLOOKUP(A317,CADASTRE!F:V,4,0)="",VLOOKUP(A317,CADASTRE!F:V,4,0)=0),VLOOKUP(A317,CADASTRE!F:V,16,0)+VLOOKUP(A317,CADASTRE!F:X,17,0),VLOOKUP(A317,CADASTRE!F:V,4,0))</f>
        <v>24</v>
      </c>
      <c r="P317" s="15" t="str">
        <f t="shared" si="8"/>
        <v>VRAI</v>
      </c>
      <c r="Q317" s="36" t="s">
        <v>113</v>
      </c>
      <c r="R317" s="40" t="str">
        <f>VLOOKUP(A317,CADASTRE!F:AC,3,0)</f>
        <v>Appartement</v>
      </c>
      <c r="S317" s="41" t="str">
        <f>IFERROR(IF(VLOOKUP(A317,CADASTRE!F:R,13,0)="",VLOOKUP(B317,CADASTRE!F:R,13,0),VLOOKUP(A317,CADASTRE!F:R,13,0)),"")</f>
        <v/>
      </c>
      <c r="T317" s="36" t="s">
        <v>216</v>
      </c>
      <c r="V317" s="36" t="s">
        <v>115</v>
      </c>
      <c r="W317" s="43">
        <v>1</v>
      </c>
      <c r="X317" s="36" t="s">
        <v>116</v>
      </c>
      <c r="Y317" s="43" t="s">
        <v>188</v>
      </c>
      <c r="Z317" s="36" t="s">
        <v>189</v>
      </c>
      <c r="AA317" s="43">
        <v>1</v>
      </c>
      <c r="AB317" s="36" t="s">
        <v>190</v>
      </c>
      <c r="AC317" s="36">
        <v>75102</v>
      </c>
      <c r="AD317" s="44">
        <f>VLOOKUP(D317,CADASTRE!B:E,4,0)</f>
        <v>75102</v>
      </c>
      <c r="AE317" s="20" t="b">
        <f t="shared" si="9"/>
        <v>1</v>
      </c>
      <c r="AF317" s="36">
        <v>1020823611</v>
      </c>
      <c r="AG317" s="3" t="s">
        <v>120</v>
      </c>
      <c r="AH317" s="3"/>
      <c r="AI317" s="3"/>
    </row>
    <row r="318" spans="1:35" ht="15.75" customHeight="1" x14ac:dyDescent="0.2">
      <c r="A318" s="34">
        <v>1020823613</v>
      </c>
      <c r="B318" s="35" t="s">
        <v>44</v>
      </c>
      <c r="C318" s="10"/>
      <c r="D318" s="36">
        <v>191357</v>
      </c>
      <c r="E318" s="36" t="s">
        <v>37</v>
      </c>
      <c r="F318" s="36" t="s">
        <v>187</v>
      </c>
      <c r="G318" s="10" t="str">
        <f>VLOOKUP(A318,CADASTRE!F:G,2,0)</f>
        <v>13 RUE LEOPOLD BELLAN</v>
      </c>
      <c r="H318" s="20" t="b">
        <f t="shared" si="10"/>
        <v>1</v>
      </c>
      <c r="I318" s="37">
        <v>6</v>
      </c>
      <c r="J318" s="10">
        <f>VLOOKUP(A318,CADASTRE!F:L,7,0)</f>
        <v>6</v>
      </c>
      <c r="K318" s="20" t="b">
        <f t="shared" si="7"/>
        <v>1</v>
      </c>
      <c r="L318" s="36">
        <v>18</v>
      </c>
      <c r="M318" s="10">
        <f>VLOOKUP(A318,CADASTRE!F:O,6,0)</f>
        <v>18001</v>
      </c>
      <c r="N318" s="38">
        <v>61</v>
      </c>
      <c r="O318" s="39">
        <f>IF(OR(VLOOKUP(A318,CADASTRE!F:V,4,0)="",VLOOKUP(A318,CADASTRE!F:V,4,0)=0),VLOOKUP(A318,CADASTRE!F:V,16,0)+VLOOKUP(A318,CADASTRE!F:X,17,0),VLOOKUP(A318,CADASTRE!F:V,4,0))</f>
        <v>61</v>
      </c>
      <c r="P318" s="15" t="str">
        <f t="shared" si="8"/>
        <v>VRAI</v>
      </c>
      <c r="Q318" s="36" t="s">
        <v>113</v>
      </c>
      <c r="R318" s="40" t="str">
        <f>VLOOKUP(A318,CADASTRE!F:AC,3,0)</f>
        <v>Appartement</v>
      </c>
      <c r="S318" s="41" t="str">
        <f>IFERROR(IF(VLOOKUP(A318,CADASTRE!F:R,13,0)="",VLOOKUP(B318,CADASTRE!F:R,13,0),VLOOKUP(A318,CADASTRE!F:R,13,0)),"")</f>
        <v/>
      </c>
      <c r="T318" s="36" t="s">
        <v>216</v>
      </c>
      <c r="V318" s="36" t="s">
        <v>115</v>
      </c>
      <c r="W318" s="43">
        <v>1</v>
      </c>
      <c r="X318" s="36" t="s">
        <v>116</v>
      </c>
      <c r="Y318" s="43" t="s">
        <v>188</v>
      </c>
      <c r="Z318" s="36" t="s">
        <v>189</v>
      </c>
      <c r="AA318" s="43">
        <v>1</v>
      </c>
      <c r="AB318" s="36" t="s">
        <v>190</v>
      </c>
      <c r="AC318" s="36">
        <v>75102</v>
      </c>
      <c r="AD318" s="44">
        <f>VLOOKUP(D318,CADASTRE!B:E,4,0)</f>
        <v>75102</v>
      </c>
      <c r="AE318" s="20" t="b">
        <f t="shared" si="9"/>
        <v>1</v>
      </c>
      <c r="AF318" s="36">
        <v>1020823613</v>
      </c>
      <c r="AG318" s="3" t="s">
        <v>120</v>
      </c>
      <c r="AH318" s="3"/>
      <c r="AI318" s="3"/>
    </row>
    <row r="319" spans="1:35" ht="15.75" customHeight="1" x14ac:dyDescent="0.2">
      <c r="A319" s="34">
        <v>1020823616</v>
      </c>
      <c r="B319" s="35" t="s">
        <v>44</v>
      </c>
      <c r="C319" s="10"/>
      <c r="D319" s="36">
        <v>191358</v>
      </c>
      <c r="E319" s="36" t="s">
        <v>37</v>
      </c>
      <c r="F319" s="36" t="s">
        <v>187</v>
      </c>
      <c r="G319" s="10" t="str">
        <f>VLOOKUP(A319,CADASTRE!F:G,2,0)</f>
        <v>13 RUE LEOPOLD BELLAN</v>
      </c>
      <c r="H319" s="20" t="b">
        <f t="shared" si="10"/>
        <v>1</v>
      </c>
      <c r="I319" s="37">
        <v>2</v>
      </c>
      <c r="J319" s="10">
        <f>VLOOKUP(A319,CADASTRE!F:L,7,0)</f>
        <v>2</v>
      </c>
      <c r="K319" s="20" t="b">
        <f t="shared" si="7"/>
        <v>1</v>
      </c>
      <c r="L319" s="36">
        <v>19</v>
      </c>
      <c r="M319" s="10">
        <f>VLOOKUP(A319,CADASTRE!F:O,6,0)</f>
        <v>19001</v>
      </c>
      <c r="N319" s="38">
        <v>82.3</v>
      </c>
      <c r="O319" s="39">
        <f>IF(OR(VLOOKUP(A319,CADASTRE!F:V,4,0)="",VLOOKUP(A319,CADASTRE!F:V,4,0)=0),VLOOKUP(A319,CADASTRE!F:V,16,0)+VLOOKUP(A319,CADASTRE!F:X,17,0),VLOOKUP(A319,CADASTRE!F:V,4,0))</f>
        <v>82</v>
      </c>
      <c r="P319" s="15" t="str">
        <f t="shared" si="8"/>
        <v>VRAI</v>
      </c>
      <c r="Q319" s="36" t="s">
        <v>113</v>
      </c>
      <c r="R319" s="40" t="str">
        <f>VLOOKUP(A319,CADASTRE!F:AC,3,0)</f>
        <v>Appartement</v>
      </c>
      <c r="S319" s="41" t="str">
        <f>IFERROR(IF(VLOOKUP(A319,CADASTRE!F:R,13,0)="",VLOOKUP(B319,CADASTRE!F:R,13,0),VLOOKUP(A319,CADASTRE!F:R,13,0)),"")</f>
        <v/>
      </c>
      <c r="T319" s="36" t="s">
        <v>216</v>
      </c>
      <c r="V319" s="36" t="s">
        <v>115</v>
      </c>
      <c r="W319" s="43">
        <v>1</v>
      </c>
      <c r="X319" s="36" t="s">
        <v>116</v>
      </c>
      <c r="Y319" s="43" t="s">
        <v>188</v>
      </c>
      <c r="Z319" s="36" t="s">
        <v>189</v>
      </c>
      <c r="AA319" s="43">
        <v>1</v>
      </c>
      <c r="AB319" s="36" t="s">
        <v>190</v>
      </c>
      <c r="AC319" s="36">
        <v>75102</v>
      </c>
      <c r="AD319" s="44">
        <f>VLOOKUP(D319,CADASTRE!B:E,4,0)</f>
        <v>75102</v>
      </c>
      <c r="AE319" s="20" t="b">
        <f t="shared" si="9"/>
        <v>1</v>
      </c>
      <c r="AF319" s="36">
        <v>1020823616</v>
      </c>
      <c r="AG319" s="3" t="s">
        <v>120</v>
      </c>
      <c r="AH319" s="3"/>
      <c r="AI319" s="3"/>
    </row>
    <row r="320" spans="1:35" ht="15.75" customHeight="1" x14ac:dyDescent="0.2">
      <c r="A320" s="34">
        <v>1020823617</v>
      </c>
      <c r="B320" s="35" t="s">
        <v>44</v>
      </c>
      <c r="C320" s="10"/>
      <c r="D320" s="36">
        <v>191359</v>
      </c>
      <c r="E320" s="36" t="s">
        <v>37</v>
      </c>
      <c r="F320" s="36" t="s">
        <v>187</v>
      </c>
      <c r="G320" s="10" t="str">
        <f>VLOOKUP(A320,CADASTRE!F:G,2,0)</f>
        <v>13 RUE LEOPOLD BELLAN</v>
      </c>
      <c r="H320" s="20" t="b">
        <f t="shared" si="10"/>
        <v>1</v>
      </c>
      <c r="I320" s="37">
        <v>3</v>
      </c>
      <c r="J320" s="10">
        <f>VLOOKUP(A320,CADASTRE!F:L,7,0)</f>
        <v>3</v>
      </c>
      <c r="K320" s="20" t="b">
        <f t="shared" si="7"/>
        <v>1</v>
      </c>
      <c r="L320" s="36">
        <v>20</v>
      </c>
      <c r="M320" s="10">
        <f>VLOOKUP(A320,CADASTRE!F:O,6,0)</f>
        <v>20001</v>
      </c>
      <c r="N320" s="38">
        <v>82.3</v>
      </c>
      <c r="O320" s="39">
        <f>IF(OR(VLOOKUP(A320,CADASTRE!F:V,4,0)="",VLOOKUP(A320,CADASTRE!F:V,4,0)=0),VLOOKUP(A320,CADASTRE!F:V,16,0)+VLOOKUP(A320,CADASTRE!F:X,17,0),VLOOKUP(A320,CADASTRE!F:V,4,0))</f>
        <v>82</v>
      </c>
      <c r="P320" s="15" t="str">
        <f t="shared" si="8"/>
        <v>VRAI</v>
      </c>
      <c r="Q320" s="36" t="s">
        <v>113</v>
      </c>
      <c r="R320" s="40" t="str">
        <f>VLOOKUP(A320,CADASTRE!F:AC,3,0)</f>
        <v>Appartement</v>
      </c>
      <c r="S320" s="41" t="str">
        <f>IFERROR(IF(VLOOKUP(A320,CADASTRE!F:R,13,0)="",VLOOKUP(B320,CADASTRE!F:R,13,0),VLOOKUP(A320,CADASTRE!F:R,13,0)),"")</f>
        <v/>
      </c>
      <c r="T320" s="36" t="s">
        <v>216</v>
      </c>
      <c r="V320" s="36" t="s">
        <v>115</v>
      </c>
      <c r="W320" s="43">
        <v>1</v>
      </c>
      <c r="X320" s="36" t="s">
        <v>116</v>
      </c>
      <c r="Y320" s="43" t="s">
        <v>188</v>
      </c>
      <c r="Z320" s="36" t="s">
        <v>189</v>
      </c>
      <c r="AA320" s="43">
        <v>1</v>
      </c>
      <c r="AB320" s="36" t="s">
        <v>190</v>
      </c>
      <c r="AC320" s="36">
        <v>75102</v>
      </c>
      <c r="AD320" s="44">
        <f>VLOOKUP(D320,CADASTRE!B:E,4,0)</f>
        <v>75102</v>
      </c>
      <c r="AE320" s="20" t="b">
        <f t="shared" si="9"/>
        <v>1</v>
      </c>
      <c r="AF320" s="36">
        <v>1020823617</v>
      </c>
      <c r="AG320" s="3" t="s">
        <v>120</v>
      </c>
      <c r="AH320" s="3"/>
      <c r="AI320" s="3"/>
    </row>
    <row r="321" spans="1:35" ht="15.75" customHeight="1" x14ac:dyDescent="0.2">
      <c r="A321" s="34">
        <v>1020823618</v>
      </c>
      <c r="B321" s="35" t="s">
        <v>44</v>
      </c>
      <c r="C321" s="10"/>
      <c r="D321" s="36">
        <v>191360</v>
      </c>
      <c r="E321" s="36" t="s">
        <v>37</v>
      </c>
      <c r="F321" s="36" t="s">
        <v>187</v>
      </c>
      <c r="G321" s="10" t="str">
        <f>VLOOKUP(A321,CADASTRE!F:G,2,0)</f>
        <v>13 RUE LEOPOLD BELLAN</v>
      </c>
      <c r="H321" s="20" t="b">
        <f t="shared" si="10"/>
        <v>1</v>
      </c>
      <c r="I321" s="37">
        <v>4</v>
      </c>
      <c r="J321" s="10">
        <f>VLOOKUP(A321,CADASTRE!F:L,7,0)</f>
        <v>4</v>
      </c>
      <c r="K321" s="20" t="b">
        <f t="shared" si="7"/>
        <v>1</v>
      </c>
      <c r="L321" s="36">
        <v>21</v>
      </c>
      <c r="M321" s="10">
        <f>VLOOKUP(A321,CADASTRE!F:O,6,0)</f>
        <v>21001</v>
      </c>
      <c r="N321" s="38">
        <v>44.9</v>
      </c>
      <c r="O321" s="39">
        <f>IF(OR(VLOOKUP(A321,CADASTRE!F:V,4,0)="",VLOOKUP(A321,CADASTRE!F:V,4,0)=0),VLOOKUP(A321,CADASTRE!F:V,16,0)+VLOOKUP(A321,CADASTRE!F:X,17,0),VLOOKUP(A321,CADASTRE!F:V,4,0))</f>
        <v>44</v>
      </c>
      <c r="P321" s="15" t="str">
        <f t="shared" si="8"/>
        <v>VRAI</v>
      </c>
      <c r="Q321" s="36" t="s">
        <v>113</v>
      </c>
      <c r="R321" s="40" t="str">
        <f>VLOOKUP(A321,CADASTRE!F:AC,3,0)</f>
        <v>Appartement</v>
      </c>
      <c r="S321" s="41" t="str">
        <f>IFERROR(IF(VLOOKUP(A321,CADASTRE!F:R,13,0)="",VLOOKUP(B321,CADASTRE!F:R,13,0),VLOOKUP(A321,CADASTRE!F:R,13,0)),"")</f>
        <v/>
      </c>
      <c r="T321" s="36" t="s">
        <v>216</v>
      </c>
      <c r="V321" s="36" t="s">
        <v>115</v>
      </c>
      <c r="W321" s="43">
        <v>1</v>
      </c>
      <c r="X321" s="36" t="s">
        <v>116</v>
      </c>
      <c r="Y321" s="43" t="s">
        <v>188</v>
      </c>
      <c r="Z321" s="36" t="s">
        <v>189</v>
      </c>
      <c r="AA321" s="43">
        <v>1</v>
      </c>
      <c r="AB321" s="36" t="s">
        <v>190</v>
      </c>
      <c r="AC321" s="36">
        <v>75102</v>
      </c>
      <c r="AD321" s="44">
        <f>VLOOKUP(D321,CADASTRE!B:E,4,0)</f>
        <v>75102</v>
      </c>
      <c r="AE321" s="20" t="b">
        <f t="shared" si="9"/>
        <v>1</v>
      </c>
      <c r="AF321" s="36">
        <v>1020823618</v>
      </c>
      <c r="AG321" s="3" t="s">
        <v>120</v>
      </c>
      <c r="AH321" s="3"/>
      <c r="AI321" s="3"/>
    </row>
    <row r="322" spans="1:35" ht="15.75" customHeight="1" x14ac:dyDescent="0.2">
      <c r="A322" s="10"/>
      <c r="B322" s="35" t="s">
        <v>44</v>
      </c>
      <c r="C322" s="10"/>
      <c r="D322" s="36">
        <v>191362</v>
      </c>
      <c r="E322" s="36" t="s">
        <v>37</v>
      </c>
      <c r="F322" s="36" t="s">
        <v>187</v>
      </c>
      <c r="G322" s="10" t="e">
        <f>VLOOKUP(A322,CADASTRE!F:G,2,0)</f>
        <v>#N/A</v>
      </c>
      <c r="H322" s="20" t="e">
        <f t="shared" si="10"/>
        <v>#N/A</v>
      </c>
      <c r="I322" s="37">
        <v>0</v>
      </c>
      <c r="J322" s="10" t="e">
        <f>VLOOKUP(A322,CADASTRE!F:L,7,0)</f>
        <v>#N/A</v>
      </c>
      <c r="K322" s="20" t="e">
        <f t="shared" si="7"/>
        <v>#N/A</v>
      </c>
      <c r="L322" s="36"/>
      <c r="M322" s="10" t="e">
        <f>VLOOKUP(A322,CADASTRE!F:O,6,0)</f>
        <v>#N/A</v>
      </c>
      <c r="N322" s="38">
        <v>18.2</v>
      </c>
      <c r="O322" s="39" t="e">
        <f>IF(OR(VLOOKUP(A322,CADASTRE!F:V,4,0)="",VLOOKUP(A322,CADASTRE!F:V,4,0)=0),VLOOKUP(A322,CADASTRE!F:V,16,0)+VLOOKUP(A322,CADASTRE!F:X,17,0),VLOOKUP(A322,CADASTRE!F:V,4,0))</f>
        <v>#N/A</v>
      </c>
      <c r="P322" s="15" t="e">
        <f t="shared" si="8"/>
        <v>#N/A</v>
      </c>
      <c r="Q322" s="36" t="s">
        <v>217</v>
      </c>
      <c r="R322" s="40" t="e">
        <f>VLOOKUP(A322,CADASTRE!F:AC,3,0)</f>
        <v>#N/A</v>
      </c>
      <c r="S322" s="41" t="str">
        <f>IFERROR(IF(VLOOKUP(A322,CADASTRE!F:R,13,0)="",VLOOKUP(B322,CADASTRE!F:R,13,0),VLOOKUP(A322,CADASTRE!F:R,13,0)),"")</f>
        <v/>
      </c>
      <c r="T322" s="36" t="s">
        <v>216</v>
      </c>
      <c r="V322" s="36" t="s">
        <v>210</v>
      </c>
      <c r="W322" s="43">
        <v>1</v>
      </c>
      <c r="X322" s="36" t="s">
        <v>116</v>
      </c>
      <c r="Y322" s="43" t="s">
        <v>188</v>
      </c>
      <c r="Z322" s="36" t="s">
        <v>189</v>
      </c>
      <c r="AA322" s="43">
        <v>1</v>
      </c>
      <c r="AB322" s="36" t="s">
        <v>190</v>
      </c>
      <c r="AC322" s="36">
        <v>75102</v>
      </c>
      <c r="AD322" s="44" t="e">
        <f>VLOOKUP(D322,CADASTRE!B:E,4,0)</f>
        <v>#N/A</v>
      </c>
      <c r="AE322" s="20" t="e">
        <f t="shared" si="9"/>
        <v>#N/A</v>
      </c>
      <c r="AF322" s="36" t="s">
        <v>44</v>
      </c>
      <c r="AG322" s="3" t="s">
        <v>120</v>
      </c>
      <c r="AH322" s="3"/>
      <c r="AI322" s="3"/>
    </row>
    <row r="323" spans="1:35" ht="15.75" customHeight="1" x14ac:dyDescent="0.2">
      <c r="A323" s="10"/>
      <c r="B323" s="35" t="s">
        <v>44</v>
      </c>
      <c r="C323" s="10"/>
      <c r="D323" s="36">
        <v>191452</v>
      </c>
      <c r="E323" s="36" t="s">
        <v>37</v>
      </c>
      <c r="F323" s="36" t="s">
        <v>178</v>
      </c>
      <c r="G323" s="10" t="e">
        <f>VLOOKUP(A323,CADASTRE!F:G,2,0)</f>
        <v>#N/A</v>
      </c>
      <c r="H323" s="20" t="e">
        <f t="shared" ref="H323:H343" si="11">(LEFT(F323,SEARCH(" ",F323))=LEFT(G323,SEARCH(" ",G323)))</f>
        <v>#N/A</v>
      </c>
      <c r="I323" s="37">
        <v>0</v>
      </c>
      <c r="J323" s="10" t="e">
        <f>VLOOKUP(A323,CADASTRE!F:L,7,0)</f>
        <v>#N/A</v>
      </c>
      <c r="K323" s="20" t="e">
        <f t="shared" si="7"/>
        <v>#N/A</v>
      </c>
      <c r="L323" s="36"/>
      <c r="M323" s="10" t="e">
        <f>VLOOKUP(A323,CADASTRE!F:O,6,0)</f>
        <v>#N/A</v>
      </c>
      <c r="N323" s="38">
        <v>7</v>
      </c>
      <c r="O323" s="39" t="e">
        <f>IF(OR(VLOOKUP(A323,CADASTRE!F:V,4,0)="",VLOOKUP(A323,CADASTRE!F:V,4,0)=0),VLOOKUP(A323,CADASTRE!F:V,16,0)+VLOOKUP(A323,CADASTRE!F:X,17,0),VLOOKUP(A323,CADASTRE!F:V,4,0))</f>
        <v>#N/A</v>
      </c>
      <c r="P323" s="15" t="e">
        <f t="shared" si="8"/>
        <v>#N/A</v>
      </c>
      <c r="Q323" s="36" t="s">
        <v>217</v>
      </c>
      <c r="R323" s="40" t="e">
        <f>VLOOKUP(A323,CADASTRE!F:AC,3,0)</f>
        <v>#N/A</v>
      </c>
      <c r="S323" s="41" t="str">
        <f>IFERROR(IF(VLOOKUP(A323,CADASTRE!F:R,13,0)="",VLOOKUP(B323,CADASTRE!F:R,13,0),VLOOKUP(A323,CADASTRE!F:R,13,0)),"")</f>
        <v/>
      </c>
      <c r="T323" s="36" t="s">
        <v>218</v>
      </c>
      <c r="V323" s="36" t="s">
        <v>210</v>
      </c>
      <c r="W323" s="43">
        <v>1</v>
      </c>
      <c r="X323" s="36" t="s">
        <v>116</v>
      </c>
      <c r="Y323" s="43" t="s">
        <v>179</v>
      </c>
      <c r="Z323" s="36" t="s">
        <v>180</v>
      </c>
      <c r="AA323" s="43">
        <v>1</v>
      </c>
      <c r="AB323" s="36" t="s">
        <v>181</v>
      </c>
      <c r="AC323" s="36">
        <v>75102</v>
      </c>
      <c r="AD323" s="44" t="e">
        <f>VLOOKUP(D323,CADASTRE!B:E,4,0)</f>
        <v>#N/A</v>
      </c>
      <c r="AE323" s="20" t="e">
        <f t="shared" si="9"/>
        <v>#N/A</v>
      </c>
      <c r="AF323" s="36" t="s">
        <v>44</v>
      </c>
      <c r="AG323" s="3" t="s">
        <v>120</v>
      </c>
      <c r="AH323" s="3"/>
      <c r="AI323" s="3"/>
    </row>
    <row r="324" spans="1:35" ht="15.75" customHeight="1" x14ac:dyDescent="0.2">
      <c r="A324" s="34">
        <v>1020856261</v>
      </c>
      <c r="B324" s="35" t="s">
        <v>44</v>
      </c>
      <c r="C324" s="10"/>
      <c r="D324" s="36">
        <v>194389</v>
      </c>
      <c r="E324" s="36" t="s">
        <v>37</v>
      </c>
      <c r="F324" s="36" t="s">
        <v>192</v>
      </c>
      <c r="G324" s="10" t="str">
        <f>VLOOKUP(A324,CADASTRE!F:G,2,0)</f>
        <v>25 BD POISSONNIERE</v>
      </c>
      <c r="H324" s="20" t="b">
        <f t="shared" si="11"/>
        <v>1</v>
      </c>
      <c r="I324" s="37">
        <v>7</v>
      </c>
      <c r="J324" s="10">
        <f>VLOOKUP(A324,CADASTRE!F:L,7,0)</f>
        <v>7</v>
      </c>
      <c r="K324" s="20" t="b">
        <f t="shared" si="7"/>
        <v>1</v>
      </c>
      <c r="L324" s="36">
        <v>20</v>
      </c>
      <c r="M324" s="10">
        <f>VLOOKUP(A324,CADASTRE!F:O,6,0)</f>
        <v>20</v>
      </c>
      <c r="N324" s="38">
        <v>17.7</v>
      </c>
      <c r="O324" s="39">
        <f>IF(OR(VLOOKUP(A324,CADASTRE!F:V,4,0)="",VLOOKUP(A324,CADASTRE!F:V,4,0)=0),VLOOKUP(A324,CADASTRE!F:V,16,0)+VLOOKUP(A324,CADASTRE!F:X,17,0),VLOOKUP(A324,CADASTRE!F:V,4,0))</f>
        <v>17</v>
      </c>
      <c r="P324" s="15" t="str">
        <f t="shared" si="8"/>
        <v>VRAI</v>
      </c>
      <c r="Q324" s="36" t="s">
        <v>113</v>
      </c>
      <c r="R324" s="40" t="str">
        <f>VLOOKUP(A324,CADASTRE!F:AC,3,0)</f>
        <v>Appartement</v>
      </c>
      <c r="S324" s="41" t="str">
        <f>IFERROR(IF(VLOOKUP(A324,CADASTRE!F:R,13,0)="",VLOOKUP(B324,CADASTRE!F:R,13,0),VLOOKUP(A324,CADASTRE!F:R,13,0)),"")</f>
        <v/>
      </c>
      <c r="T324" s="52">
        <v>41741</v>
      </c>
      <c r="V324" s="36" t="s">
        <v>115</v>
      </c>
      <c r="W324" s="43">
        <v>1</v>
      </c>
      <c r="X324" s="36" t="s">
        <v>116</v>
      </c>
      <c r="Y324" s="43" t="s">
        <v>194</v>
      </c>
      <c r="Z324" s="36" t="s">
        <v>195</v>
      </c>
      <c r="AA324" s="43">
        <v>1</v>
      </c>
      <c r="AB324" s="36" t="s">
        <v>196</v>
      </c>
      <c r="AC324" s="36">
        <v>75102</v>
      </c>
      <c r="AD324" s="44">
        <f>VLOOKUP(D324,CADASTRE!B:E,4,0)</f>
        <v>75102</v>
      </c>
      <c r="AE324" s="20" t="b">
        <f t="shared" si="9"/>
        <v>1</v>
      </c>
      <c r="AF324" s="36">
        <v>1020856261</v>
      </c>
      <c r="AG324" s="3" t="s">
        <v>120</v>
      </c>
      <c r="AH324" s="3"/>
      <c r="AI324" s="3"/>
    </row>
    <row r="325" spans="1:35" ht="15.75" customHeight="1" x14ac:dyDescent="0.2">
      <c r="A325" s="45">
        <v>1020856329</v>
      </c>
      <c r="B325" s="35" t="s">
        <v>44</v>
      </c>
      <c r="C325" s="10"/>
      <c r="D325" s="36">
        <v>194392</v>
      </c>
      <c r="E325" s="36" t="s">
        <v>37</v>
      </c>
      <c r="F325" s="36" t="s">
        <v>192</v>
      </c>
      <c r="G325" s="10" t="str">
        <f>VLOOKUP(A325,CADASTRE!F:G,2,0)</f>
        <v>25 BD POISSONNIERE</v>
      </c>
      <c r="H325" s="20" t="b">
        <f t="shared" si="11"/>
        <v>1</v>
      </c>
      <c r="I325" s="37">
        <v>2</v>
      </c>
      <c r="J325" s="10">
        <f>VLOOKUP(A325,CADASTRE!F:L,7,0)</f>
        <v>2</v>
      </c>
      <c r="K325" s="20" t="b">
        <f t="shared" si="7"/>
        <v>1</v>
      </c>
      <c r="L325" s="36"/>
      <c r="M325" s="10">
        <f>VLOOKUP(A325,CADASTRE!F:O,6,0)</f>
        <v>1001</v>
      </c>
      <c r="N325" s="38">
        <v>84.9</v>
      </c>
      <c r="O325" s="39">
        <f>IF(OR(VLOOKUP(A325,CADASTRE!F:V,4,0)="",VLOOKUP(A325,CADASTRE!F:V,4,0)=0),VLOOKUP(A325,CADASTRE!F:V,16,0)+VLOOKUP(A325,CADASTRE!F:X,17,0),VLOOKUP(A325,CADASTRE!F:V,4,0))</f>
        <v>84</v>
      </c>
      <c r="P325" s="15" t="str">
        <f t="shared" si="8"/>
        <v>VRAI</v>
      </c>
      <c r="Q325" s="36" t="s">
        <v>123</v>
      </c>
      <c r="R325" s="40" t="str">
        <f>VLOOKUP(A325,CADASTRE!F:AC,3,0)</f>
        <v>Local divers</v>
      </c>
      <c r="S325" s="41" t="str">
        <f>IFERROR(IF(VLOOKUP(A325,CADASTRE!F:R,13,0)="",VLOOKUP(B325,CADASTRE!F:R,13,0),VLOOKUP(A325,CADASTRE!F:R,13,0)),"")</f>
        <v/>
      </c>
      <c r="T325" s="36" t="s">
        <v>197</v>
      </c>
      <c r="V325" s="36" t="s">
        <v>115</v>
      </c>
      <c r="W325" s="43">
        <v>1</v>
      </c>
      <c r="X325" s="36" t="s">
        <v>116</v>
      </c>
      <c r="Y325" s="43" t="s">
        <v>194</v>
      </c>
      <c r="Z325" s="36" t="s">
        <v>195</v>
      </c>
      <c r="AA325" s="43">
        <v>1</v>
      </c>
      <c r="AB325" s="36" t="s">
        <v>196</v>
      </c>
      <c r="AC325" s="36">
        <v>75102</v>
      </c>
      <c r="AD325" s="44">
        <f>VLOOKUP(D325,CADASTRE!B:E,4,0)</f>
        <v>75102</v>
      </c>
      <c r="AE325" s="20" t="b">
        <f t="shared" si="9"/>
        <v>1</v>
      </c>
      <c r="AF325" s="36" t="s">
        <v>44</v>
      </c>
      <c r="AG325" s="3" t="s">
        <v>120</v>
      </c>
      <c r="AH325" s="3"/>
      <c r="AI325" s="3"/>
    </row>
    <row r="326" spans="1:35" ht="15.75" customHeight="1" x14ac:dyDescent="0.2">
      <c r="A326" s="10"/>
      <c r="B326" s="35" t="s">
        <v>44</v>
      </c>
      <c r="C326" s="10"/>
      <c r="D326" s="36">
        <v>200295</v>
      </c>
      <c r="E326" s="36" t="s">
        <v>37</v>
      </c>
      <c r="F326" s="36" t="s">
        <v>192</v>
      </c>
      <c r="G326" s="10" t="e">
        <f>VLOOKUP(A326,CADASTRE!F:G,2,0)</f>
        <v>#N/A</v>
      </c>
      <c r="H326" s="20" t="e">
        <f t="shared" si="11"/>
        <v>#N/A</v>
      </c>
      <c r="I326" s="37"/>
      <c r="J326" s="10" t="e">
        <f>VLOOKUP(A326,CADASTRE!F:L,7,0)</f>
        <v>#N/A</v>
      </c>
      <c r="K326" s="20" t="e">
        <f t="shared" si="7"/>
        <v>#N/A</v>
      </c>
      <c r="L326" s="36"/>
      <c r="M326" s="10" t="e">
        <f>VLOOKUP(A326,CADASTRE!F:O,6,0)</f>
        <v>#N/A</v>
      </c>
      <c r="N326" s="51"/>
      <c r="O326" s="39" t="e">
        <f>IF(OR(VLOOKUP(A326,CADASTRE!F:V,4,0)="",VLOOKUP(A326,CADASTRE!F:V,4,0)=0),VLOOKUP(A326,CADASTRE!F:V,16,0)+VLOOKUP(A326,CADASTRE!F:X,17,0),VLOOKUP(A326,CADASTRE!F:V,4,0))</f>
        <v>#N/A</v>
      </c>
      <c r="P326" s="15" t="e">
        <f t="shared" si="8"/>
        <v>#N/A</v>
      </c>
      <c r="Q326" s="36" t="s">
        <v>184</v>
      </c>
      <c r="R326" s="40" t="e">
        <f>VLOOKUP(A326,CADASTRE!F:AC,3,0)</f>
        <v>#N/A</v>
      </c>
      <c r="S326" s="41" t="str">
        <f>IFERROR(IF(VLOOKUP(A326,CADASTRE!F:R,13,0)="",VLOOKUP(B326,CADASTRE!F:R,13,0),VLOOKUP(A326,CADASTRE!F:R,13,0)),"")</f>
        <v/>
      </c>
      <c r="T326" s="36" t="s">
        <v>219</v>
      </c>
      <c r="V326" s="36" t="s">
        <v>115</v>
      </c>
      <c r="W326" s="43">
        <v>1</v>
      </c>
      <c r="X326" s="36" t="s">
        <v>116</v>
      </c>
      <c r="Y326" s="43" t="s">
        <v>194</v>
      </c>
      <c r="Z326" s="36" t="s">
        <v>195</v>
      </c>
      <c r="AA326" s="43">
        <v>1</v>
      </c>
      <c r="AB326" s="36" t="s">
        <v>196</v>
      </c>
      <c r="AC326" s="36">
        <v>75102</v>
      </c>
      <c r="AD326" s="44" t="e">
        <f>VLOOKUP(D326,CADASTRE!B:E,4,0)</f>
        <v>#N/A</v>
      </c>
      <c r="AE326" s="20" t="e">
        <f t="shared" si="9"/>
        <v>#N/A</v>
      </c>
      <c r="AF326" s="36" t="s">
        <v>44</v>
      </c>
      <c r="AG326" s="3" t="s">
        <v>120</v>
      </c>
      <c r="AH326" s="3"/>
      <c r="AI326" s="3"/>
    </row>
    <row r="327" spans="1:35" ht="15.75" customHeight="1" x14ac:dyDescent="0.2">
      <c r="A327" s="10"/>
      <c r="B327" s="35" t="s">
        <v>44</v>
      </c>
      <c r="C327" s="10"/>
      <c r="D327" s="46">
        <v>200296</v>
      </c>
      <c r="E327" s="46" t="s">
        <v>37</v>
      </c>
      <c r="F327" s="46" t="s">
        <v>199</v>
      </c>
      <c r="G327" s="10" t="e">
        <f>VLOOKUP(A327,CADASTRE!F:G,2,0)</f>
        <v>#N/A</v>
      </c>
      <c r="H327" s="20" t="e">
        <f t="shared" si="11"/>
        <v>#N/A</v>
      </c>
      <c r="I327" s="47"/>
      <c r="J327" s="10" t="e">
        <f>VLOOKUP(A327,CADASTRE!F:L,7,0)</f>
        <v>#N/A</v>
      </c>
      <c r="K327" s="20" t="e">
        <f t="shared" si="7"/>
        <v>#N/A</v>
      </c>
      <c r="L327" s="46"/>
      <c r="M327" s="10" t="e">
        <f>VLOOKUP(A327,CADASTRE!F:O,6,0)</f>
        <v>#N/A</v>
      </c>
      <c r="N327" s="54"/>
      <c r="O327" s="39" t="e">
        <f>IF(OR(VLOOKUP(A327,CADASTRE!F:V,4,0)="",VLOOKUP(A327,CADASTRE!F:V,4,0)=0),VLOOKUP(A327,CADASTRE!F:V,16,0)+VLOOKUP(A327,CADASTRE!F:X,17,0),VLOOKUP(A327,CADASTRE!F:V,4,0))</f>
        <v>#N/A</v>
      </c>
      <c r="P327" s="15" t="e">
        <f t="shared" si="8"/>
        <v>#N/A</v>
      </c>
      <c r="Q327" s="46" t="s">
        <v>184</v>
      </c>
      <c r="R327" s="40" t="e">
        <f>VLOOKUP(A327,CADASTRE!F:AC,3,0)</f>
        <v>#N/A</v>
      </c>
      <c r="S327" s="41" t="str">
        <f>IFERROR(IF(VLOOKUP(A327,CADASTRE!F:R,13,0)="",VLOOKUP(B327,CADASTRE!F:R,13,0),VLOOKUP(A327,CADASTRE!F:R,13,0)),"")</f>
        <v/>
      </c>
      <c r="T327" s="46" t="s">
        <v>220</v>
      </c>
      <c r="U327" s="49">
        <v>41640</v>
      </c>
      <c r="V327" s="46" t="s">
        <v>128</v>
      </c>
      <c r="W327" s="46">
        <v>1</v>
      </c>
      <c r="X327" s="46" t="s">
        <v>116</v>
      </c>
      <c r="Y327" s="46" t="s">
        <v>202</v>
      </c>
      <c r="Z327" s="46" t="s">
        <v>203</v>
      </c>
      <c r="AA327" s="46">
        <v>1</v>
      </c>
      <c r="AB327" s="46" t="s">
        <v>204</v>
      </c>
      <c r="AC327" s="46">
        <v>75102</v>
      </c>
      <c r="AD327" s="44" t="e">
        <f>VLOOKUP(D327,CADASTRE!B:E,4,0)</f>
        <v>#N/A</v>
      </c>
      <c r="AE327" s="20" t="e">
        <f t="shared" si="9"/>
        <v>#N/A</v>
      </c>
      <c r="AF327" s="46" t="s">
        <v>44</v>
      </c>
      <c r="AG327" s="3" t="s">
        <v>120</v>
      </c>
      <c r="AH327" s="3"/>
      <c r="AI327" s="3"/>
    </row>
    <row r="328" spans="1:35" ht="15.75" customHeight="1" x14ac:dyDescent="0.2">
      <c r="A328" s="55">
        <v>1020055516</v>
      </c>
      <c r="B328" s="35" t="s">
        <v>44</v>
      </c>
      <c r="C328" s="10"/>
      <c r="D328" s="36">
        <v>201844</v>
      </c>
      <c r="E328" s="36" t="s">
        <v>37</v>
      </c>
      <c r="F328" s="36" t="s">
        <v>221</v>
      </c>
      <c r="G328" s="10" t="e">
        <f>VLOOKUP(#REF!,CADASTRE!F:G,2,0)</f>
        <v>#REF!</v>
      </c>
      <c r="H328" s="20" t="e">
        <f t="shared" si="11"/>
        <v>#REF!</v>
      </c>
      <c r="I328" s="37">
        <v>0</v>
      </c>
      <c r="J328" s="10">
        <f>VLOOKUP(A328,CADASTRE!F:L,7,0)</f>
        <v>0</v>
      </c>
      <c r="K328" s="20" t="b">
        <f t="shared" si="7"/>
        <v>1</v>
      </c>
      <c r="L328" s="36"/>
      <c r="M328" s="10">
        <f>VLOOKUP(A328,CADASTRE!F:O,6,0)</f>
        <v>2001</v>
      </c>
      <c r="N328" s="38">
        <v>143.1</v>
      </c>
      <c r="O328" s="39">
        <f>IF(OR(VLOOKUP(A328,CADASTRE!F:V,4,0)="",VLOOKUP(A328,CADASTRE!F:V,4,0)=0),VLOOKUP(A328,CADASTRE!F:V,16,0)+VLOOKUP(A328,CADASTRE!F:X,17,0),VLOOKUP(A328,CADASTRE!F:V,4,0))</f>
        <v>143</v>
      </c>
      <c r="P328" s="15" t="str">
        <f t="shared" si="8"/>
        <v>VRAI</v>
      </c>
      <c r="Q328" s="36" t="s">
        <v>123</v>
      </c>
      <c r="R328" s="40" t="str">
        <f>VLOOKUP(A328,CADASTRE!F:AC,3,0)</f>
        <v>Local divers</v>
      </c>
      <c r="S328" s="41" t="str">
        <f>IFERROR(IF(VLOOKUP(A328,CADASTRE!F:R,13,0)="",VLOOKUP(B328,CADASTRE!F:R,13,0),VLOOKUP(A328,CADASTRE!F:R,13,0)),"")</f>
        <v/>
      </c>
      <c r="T328" s="52">
        <v>42805</v>
      </c>
      <c r="V328" s="51"/>
      <c r="W328" s="43">
        <v>1</v>
      </c>
      <c r="X328" s="36" t="s">
        <v>116</v>
      </c>
      <c r="Y328" s="43" t="s">
        <v>222</v>
      </c>
      <c r="Z328" s="36" t="s">
        <v>223</v>
      </c>
      <c r="AA328" s="43">
        <v>2</v>
      </c>
      <c r="AB328" s="36" t="s">
        <v>224</v>
      </c>
      <c r="AC328" s="36">
        <v>75102</v>
      </c>
      <c r="AD328" s="44">
        <f>VLOOKUP(D328,CADASTRE!B:E,4,0)</f>
        <v>75102</v>
      </c>
      <c r="AE328" s="20" t="b">
        <f t="shared" si="9"/>
        <v>1</v>
      </c>
      <c r="AF328" s="36" t="s">
        <v>44</v>
      </c>
      <c r="AG328" s="3" t="s">
        <v>120</v>
      </c>
      <c r="AH328" s="3"/>
      <c r="AI328" s="3"/>
    </row>
    <row r="329" spans="1:35" ht="15.75" customHeight="1" x14ac:dyDescent="0.2">
      <c r="A329" s="55">
        <v>1020055515</v>
      </c>
      <c r="B329" s="35" t="s">
        <v>44</v>
      </c>
      <c r="C329" s="10"/>
      <c r="D329" s="36">
        <v>201845</v>
      </c>
      <c r="E329" s="36" t="s">
        <v>37</v>
      </c>
      <c r="F329" s="36" t="s">
        <v>221</v>
      </c>
      <c r="G329" s="10" t="str">
        <f>VLOOKUP(A328,CADASTRE!F:G,2,0)</f>
        <v>27 RUE DU CAIRE</v>
      </c>
      <c r="H329" s="20" t="b">
        <f t="shared" si="11"/>
        <v>1</v>
      </c>
      <c r="I329" s="37">
        <v>0</v>
      </c>
      <c r="J329" s="10">
        <f>VLOOKUP(A329,CADASTRE!F:L,7,0)</f>
        <v>0</v>
      </c>
      <c r="K329" s="20" t="b">
        <f t="shared" si="7"/>
        <v>1</v>
      </c>
      <c r="L329" s="36"/>
      <c r="M329" s="10">
        <f>VLOOKUP(A329,CADASTRE!F:O,6,0)</f>
        <v>1002</v>
      </c>
      <c r="N329" s="38">
        <v>199</v>
      </c>
      <c r="O329" s="39">
        <f>IF(OR(VLOOKUP(A329,CADASTRE!F:V,4,0)="",VLOOKUP(A329,CADASTRE!F:V,4,0)=0),VLOOKUP(A329,CADASTRE!F:V,16,0)+VLOOKUP(A329,CADASTRE!F:X,17,0),VLOOKUP(A329,CADASTRE!F:V,4,0))</f>
        <v>198</v>
      </c>
      <c r="P329" s="15" t="str">
        <f t="shared" si="8"/>
        <v>VRAI</v>
      </c>
      <c r="Q329" s="36" t="s">
        <v>123</v>
      </c>
      <c r="R329" s="40" t="str">
        <f>VLOOKUP(A329,CADASTRE!F:AC,3,0)</f>
        <v>Local divers</v>
      </c>
      <c r="S329" s="41" t="str">
        <f>IFERROR(IF(VLOOKUP(A329,CADASTRE!F:R,13,0)="",VLOOKUP(B329,CADASTRE!F:R,13,0),VLOOKUP(A329,CADASTRE!F:R,13,0)),"")</f>
        <v/>
      </c>
      <c r="T329" s="52">
        <v>42805</v>
      </c>
      <c r="V329" s="36" t="s">
        <v>115</v>
      </c>
      <c r="W329" s="43">
        <v>1</v>
      </c>
      <c r="X329" s="36" t="s">
        <v>116</v>
      </c>
      <c r="Y329" s="43" t="s">
        <v>222</v>
      </c>
      <c r="Z329" s="36" t="s">
        <v>223</v>
      </c>
      <c r="AA329" s="43">
        <v>1</v>
      </c>
      <c r="AB329" s="36" t="s">
        <v>225</v>
      </c>
      <c r="AC329" s="36">
        <v>75102</v>
      </c>
      <c r="AD329" s="44">
        <f>VLOOKUP(D329,CADASTRE!B:E,4,0)</f>
        <v>75102</v>
      </c>
      <c r="AE329" s="20" t="b">
        <f t="shared" si="9"/>
        <v>1</v>
      </c>
      <c r="AF329" s="36" t="s">
        <v>44</v>
      </c>
      <c r="AG329" s="3" t="s">
        <v>120</v>
      </c>
      <c r="AH329" s="3"/>
      <c r="AI329" s="3"/>
    </row>
    <row r="330" spans="1:35" ht="15.75" customHeight="1" x14ac:dyDescent="0.2">
      <c r="A330" s="10"/>
      <c r="B330" s="35" t="s">
        <v>44</v>
      </c>
      <c r="C330" s="10"/>
      <c r="D330" s="36">
        <v>201846</v>
      </c>
      <c r="E330" s="36" t="s">
        <v>37</v>
      </c>
      <c r="F330" s="36" t="s">
        <v>221</v>
      </c>
      <c r="G330" s="10" t="e">
        <f>VLOOKUP(A330,CADASTRE!F:G,2,0)</f>
        <v>#N/A</v>
      </c>
      <c r="H330" s="20" t="e">
        <f t="shared" si="11"/>
        <v>#N/A</v>
      </c>
      <c r="I330" s="37">
        <v>0</v>
      </c>
      <c r="J330" s="10" t="e">
        <f>VLOOKUP(A330,CADASTRE!F:L,7,0)</f>
        <v>#N/A</v>
      </c>
      <c r="K330" s="20" t="e">
        <f t="shared" si="7"/>
        <v>#N/A</v>
      </c>
      <c r="L330" s="36"/>
      <c r="M330" s="10" t="e">
        <f>VLOOKUP(A330,CADASTRE!F:O,6,0)</f>
        <v>#N/A</v>
      </c>
      <c r="N330" s="51"/>
      <c r="O330" s="39" t="e">
        <f>IF(OR(VLOOKUP(A330,CADASTRE!F:V,4,0)="",VLOOKUP(A330,CADASTRE!F:V,4,0)=0),VLOOKUP(A330,CADASTRE!F:V,16,0)+VLOOKUP(A330,CADASTRE!F:X,17,0),VLOOKUP(A330,CADASTRE!F:V,4,0))</f>
        <v>#N/A</v>
      </c>
      <c r="P330" s="15" t="e">
        <f t="shared" si="8"/>
        <v>#N/A</v>
      </c>
      <c r="Q330" s="36" t="s">
        <v>123</v>
      </c>
      <c r="R330" s="40" t="e">
        <f>VLOOKUP(A330,CADASTRE!F:AC,3,0)</f>
        <v>#N/A</v>
      </c>
      <c r="S330" s="41" t="str">
        <f>IFERROR(IF(VLOOKUP(A330,CADASTRE!F:R,13,0)="",VLOOKUP(B330,CADASTRE!F:R,13,0),VLOOKUP(A330,CADASTRE!F:R,13,0)),"")</f>
        <v/>
      </c>
      <c r="T330" s="52">
        <v>42805</v>
      </c>
      <c r="V330" s="36" t="s">
        <v>226</v>
      </c>
      <c r="W330" s="43">
        <v>1</v>
      </c>
      <c r="X330" s="36" t="s">
        <v>116</v>
      </c>
      <c r="Y330" s="43" t="s">
        <v>222</v>
      </c>
      <c r="Z330" s="36" t="s">
        <v>223</v>
      </c>
      <c r="AA330" s="43">
        <v>2</v>
      </c>
      <c r="AB330" s="36" t="s">
        <v>224</v>
      </c>
      <c r="AC330" s="36">
        <v>75102</v>
      </c>
      <c r="AD330" s="44" t="e">
        <f>VLOOKUP(D330,CADASTRE!B:E,4,0)</f>
        <v>#N/A</v>
      </c>
      <c r="AE330" s="20" t="e">
        <f t="shared" si="9"/>
        <v>#N/A</v>
      </c>
      <c r="AF330" s="36" t="s">
        <v>44</v>
      </c>
      <c r="AG330" s="3" t="s">
        <v>120</v>
      </c>
      <c r="AH330" s="3"/>
      <c r="AI330" s="3"/>
    </row>
    <row r="331" spans="1:35" ht="15.75" customHeight="1" x14ac:dyDescent="0.2">
      <c r="A331" s="45">
        <v>1020854915</v>
      </c>
      <c r="B331" s="35" t="s">
        <v>44</v>
      </c>
      <c r="C331" s="10"/>
      <c r="D331" s="36">
        <v>201847</v>
      </c>
      <c r="E331" s="36" t="s">
        <v>37</v>
      </c>
      <c r="F331" s="36" t="s">
        <v>221</v>
      </c>
      <c r="G331" s="10" t="str">
        <f>VLOOKUP(A331,CADASTRE!F:G,2,0)</f>
        <v>27 RUE DU CAIRE</v>
      </c>
      <c r="H331" s="20" t="b">
        <f t="shared" si="11"/>
        <v>1</v>
      </c>
      <c r="I331" s="37">
        <v>1</v>
      </c>
      <c r="J331" s="10">
        <f>VLOOKUP(A331,CADASTRE!F:L,7,0)</f>
        <v>1</v>
      </c>
      <c r="K331" s="20" t="b">
        <f t="shared" si="7"/>
        <v>1</v>
      </c>
      <c r="L331" s="36"/>
      <c r="M331" s="10">
        <f>VLOOKUP(A331,CADASTRE!F:O,6,0)</f>
        <v>2001</v>
      </c>
      <c r="N331" s="38">
        <v>56.5</v>
      </c>
      <c r="O331" s="39">
        <f>IF(OR(VLOOKUP(A331,CADASTRE!F:V,4,0)="",VLOOKUP(A331,CADASTRE!F:V,4,0)=0),VLOOKUP(A331,CADASTRE!F:V,16,0)+VLOOKUP(A331,CADASTRE!F:X,17,0),VLOOKUP(A331,CADASTRE!F:V,4,0))</f>
        <v>56</v>
      </c>
      <c r="P331" s="15" t="str">
        <f t="shared" si="8"/>
        <v>VRAI</v>
      </c>
      <c r="Q331" s="36" t="s">
        <v>123</v>
      </c>
      <c r="R331" s="40" t="str">
        <f>VLOOKUP(A331,CADASTRE!F:AC,3,0)</f>
        <v>Local divers</v>
      </c>
      <c r="S331" s="41" t="str">
        <f>IFERROR(IF(VLOOKUP(A331,CADASTRE!F:R,13,0)="",VLOOKUP(B331,CADASTRE!F:R,13,0),VLOOKUP(A331,CADASTRE!F:R,13,0)),"")</f>
        <v/>
      </c>
      <c r="T331" s="52">
        <v>42805</v>
      </c>
      <c r="V331" s="36" t="s">
        <v>115</v>
      </c>
      <c r="W331" s="43">
        <v>1</v>
      </c>
      <c r="X331" s="36" t="s">
        <v>116</v>
      </c>
      <c r="Y331" s="43" t="s">
        <v>222</v>
      </c>
      <c r="Z331" s="36" t="s">
        <v>223</v>
      </c>
      <c r="AA331" s="43">
        <v>2</v>
      </c>
      <c r="AB331" s="36" t="s">
        <v>224</v>
      </c>
      <c r="AC331" s="36">
        <v>75102</v>
      </c>
      <c r="AD331" s="44">
        <f>VLOOKUP(D331,CADASTRE!B:E,4,0)</f>
        <v>75102</v>
      </c>
      <c r="AE331" s="20" t="b">
        <f t="shared" si="9"/>
        <v>1</v>
      </c>
      <c r="AF331" s="36" t="s">
        <v>44</v>
      </c>
      <c r="AG331" s="3" t="s">
        <v>120</v>
      </c>
      <c r="AH331" s="3"/>
      <c r="AI331" s="3"/>
    </row>
    <row r="332" spans="1:35" ht="15.75" customHeight="1" x14ac:dyDescent="0.2">
      <c r="A332" s="34">
        <v>1020055517</v>
      </c>
      <c r="B332" s="35" t="s">
        <v>44</v>
      </c>
      <c r="C332" s="10"/>
      <c r="D332" s="36">
        <v>201849</v>
      </c>
      <c r="E332" s="36" t="s">
        <v>37</v>
      </c>
      <c r="F332" s="36" t="s">
        <v>221</v>
      </c>
      <c r="G332" s="10" t="str">
        <f>VLOOKUP(A332,CADASTRE!F:G,2,0)</f>
        <v>27 RUE DU CAIRE</v>
      </c>
      <c r="H332" s="20" t="b">
        <f t="shared" si="11"/>
        <v>1</v>
      </c>
      <c r="I332" s="37">
        <v>1</v>
      </c>
      <c r="J332" s="10">
        <f>VLOOKUP(A332,CADASTRE!F:L,7,0)</f>
        <v>1</v>
      </c>
      <c r="K332" s="20" t="b">
        <f t="shared" si="7"/>
        <v>1</v>
      </c>
      <c r="L332" s="36">
        <v>1</v>
      </c>
      <c r="M332" s="10">
        <f>VLOOKUP(A332,CADASTRE!F:O,6,0)</f>
        <v>1001</v>
      </c>
      <c r="N332" s="38">
        <v>26.6</v>
      </c>
      <c r="O332" s="39">
        <f>IF(OR(VLOOKUP(A332,CADASTRE!F:V,4,0)="",VLOOKUP(A332,CADASTRE!F:V,4,0)=0),VLOOKUP(A332,CADASTRE!F:V,16,0)+VLOOKUP(A332,CADASTRE!F:X,17,0),VLOOKUP(A332,CADASTRE!F:V,4,0))</f>
        <v>30</v>
      </c>
      <c r="P332" s="15" t="str">
        <f t="shared" si="8"/>
        <v>FAUX</v>
      </c>
      <c r="Q332" s="36" t="s">
        <v>113</v>
      </c>
      <c r="R332" s="40" t="str">
        <f>VLOOKUP(A332,CADASTRE!F:AC,3,0)</f>
        <v>Appartement</v>
      </c>
      <c r="S332" s="41" t="str">
        <f>IFERROR(IF(VLOOKUP(A332,CADASTRE!F:R,13,0)="",VLOOKUP(B332,CADASTRE!F:R,13,0),VLOOKUP(A332,CADASTRE!F:R,13,0)),"")</f>
        <v/>
      </c>
      <c r="T332" s="52">
        <v>42805</v>
      </c>
      <c r="V332" s="36" t="s">
        <v>115</v>
      </c>
      <c r="W332" s="43">
        <v>1</v>
      </c>
      <c r="X332" s="36" t="s">
        <v>116</v>
      </c>
      <c r="Y332" s="43" t="s">
        <v>222</v>
      </c>
      <c r="Z332" s="36" t="s">
        <v>223</v>
      </c>
      <c r="AA332" s="43">
        <v>1</v>
      </c>
      <c r="AB332" s="36" t="s">
        <v>225</v>
      </c>
      <c r="AC332" s="36">
        <v>75102</v>
      </c>
      <c r="AD332" s="44">
        <f>VLOOKUP(D332,CADASTRE!B:E,4,0)</f>
        <v>75102</v>
      </c>
      <c r="AE332" s="20" t="b">
        <f t="shared" si="9"/>
        <v>1</v>
      </c>
      <c r="AF332" s="36">
        <v>1020055517</v>
      </c>
      <c r="AG332" s="3" t="s">
        <v>120</v>
      </c>
      <c r="AH332" s="3"/>
      <c r="AI332" s="3"/>
    </row>
    <row r="333" spans="1:35" ht="15.75" customHeight="1" x14ac:dyDescent="0.2">
      <c r="A333" s="55"/>
      <c r="B333" s="35" t="s">
        <v>44</v>
      </c>
      <c r="C333" s="10"/>
      <c r="D333" s="46">
        <v>201850</v>
      </c>
      <c r="E333" s="46" t="s">
        <v>37</v>
      </c>
      <c r="F333" s="46" t="s">
        <v>221</v>
      </c>
      <c r="G333" s="10" t="e">
        <f>VLOOKUP(A333,CADASTRE!F:G,2,0)</f>
        <v>#N/A</v>
      </c>
      <c r="H333" s="20" t="e">
        <f t="shared" si="11"/>
        <v>#N/A</v>
      </c>
      <c r="I333" s="47">
        <v>2</v>
      </c>
      <c r="J333" s="10" t="e">
        <f>VLOOKUP(A333,CADASTRE!F:L,7,0)</f>
        <v>#N/A</v>
      </c>
      <c r="K333" s="20" t="e">
        <f t="shared" si="7"/>
        <v>#N/A</v>
      </c>
      <c r="L333" s="46"/>
      <c r="M333" s="10" t="e">
        <f>VLOOKUP(A333,CADASTRE!F:O,6,0)</f>
        <v>#N/A</v>
      </c>
      <c r="N333" s="48">
        <v>0</v>
      </c>
      <c r="O333" s="39" t="e">
        <f>IF(OR(VLOOKUP(A333,CADASTRE!F:V,4,0)="",VLOOKUP(A333,CADASTRE!F:V,4,0)=0),VLOOKUP(A333,CADASTRE!F:V,16,0)+VLOOKUP(A333,CADASTRE!F:X,17,0),VLOOKUP(A333,CADASTRE!F:V,4,0))</f>
        <v>#N/A</v>
      </c>
      <c r="P333" s="15" t="e">
        <f t="shared" si="8"/>
        <v>#N/A</v>
      </c>
      <c r="Q333" s="46" t="s">
        <v>123</v>
      </c>
      <c r="R333" s="40" t="e">
        <f>VLOOKUP(A333,CADASTRE!F:AC,3,0)</f>
        <v>#N/A</v>
      </c>
      <c r="S333" s="41" t="str">
        <f>IFERROR(IF(VLOOKUP(A333,CADASTRE!F:R,13,0)="",VLOOKUP(B333,CADASTRE!F:R,13,0),VLOOKUP(A333,CADASTRE!F:R,13,0)),"")</f>
        <v/>
      </c>
      <c r="T333" s="53">
        <v>42805</v>
      </c>
      <c r="U333" s="49">
        <v>41640</v>
      </c>
      <c r="V333" s="46" t="s">
        <v>128</v>
      </c>
      <c r="W333" s="46">
        <v>1</v>
      </c>
      <c r="X333" s="46" t="s">
        <v>116</v>
      </c>
      <c r="Y333" s="46" t="s">
        <v>222</v>
      </c>
      <c r="Z333" s="46" t="s">
        <v>223</v>
      </c>
      <c r="AA333" s="46">
        <v>2</v>
      </c>
      <c r="AB333" s="46" t="s">
        <v>224</v>
      </c>
      <c r="AC333" s="46">
        <v>75102</v>
      </c>
      <c r="AD333" s="44" t="e">
        <f>VLOOKUP(D333,CADASTRE!B:E,4,0)</f>
        <v>#N/A</v>
      </c>
      <c r="AE333" s="20" t="e">
        <f t="shared" si="9"/>
        <v>#N/A</v>
      </c>
      <c r="AF333" s="46" t="s">
        <v>44</v>
      </c>
      <c r="AG333" s="3" t="s">
        <v>120</v>
      </c>
      <c r="AH333" s="3"/>
      <c r="AI333" s="3"/>
    </row>
    <row r="334" spans="1:35" ht="15.75" customHeight="1" x14ac:dyDescent="0.2">
      <c r="A334" s="34">
        <v>1020055522</v>
      </c>
      <c r="B334" s="45">
        <v>1020969591</v>
      </c>
      <c r="C334" s="10"/>
      <c r="D334" s="36">
        <v>201852</v>
      </c>
      <c r="E334" s="36" t="s">
        <v>37</v>
      </c>
      <c r="F334" s="36" t="s">
        <v>221</v>
      </c>
      <c r="G334" s="10" t="str">
        <f>VLOOKUP(A334,CADASTRE!F:G,2,0)</f>
        <v>27 RUE DU CAIRE</v>
      </c>
      <c r="H334" s="20" t="b">
        <f t="shared" si="11"/>
        <v>1</v>
      </c>
      <c r="I334" s="37">
        <v>3</v>
      </c>
      <c r="J334" s="10">
        <f>VLOOKUP(A334,CADASTRE!F:L,7,0)</f>
        <v>3</v>
      </c>
      <c r="K334" s="20" t="b">
        <f t="shared" si="7"/>
        <v>1</v>
      </c>
      <c r="L334" s="36">
        <v>2</v>
      </c>
      <c r="M334" s="10">
        <f>VLOOKUP(A334,CADASTRE!F:O,6,0)</f>
        <v>2001</v>
      </c>
      <c r="N334" s="38">
        <v>68.7</v>
      </c>
      <c r="O334" s="39">
        <f>IF(OR(VLOOKUP(A334,CADASTRE!F:V,4,0)="",VLOOKUP(A334,CADASTRE!F:V,4,0)=0),VLOOKUP(A334,CADASTRE!F:V,16,0)+VLOOKUP(A334,CADASTRE!F:X,17,0),VLOOKUP(A334,CADASTRE!F:V,4,0))</f>
        <v>65</v>
      </c>
      <c r="P334" s="15" t="str">
        <f t="shared" si="8"/>
        <v>FAUX</v>
      </c>
      <c r="Q334" s="36" t="s">
        <v>113</v>
      </c>
      <c r="R334" s="40" t="str">
        <f>VLOOKUP(A334,CADASTRE!F:AC,3,0)</f>
        <v>Appartement</v>
      </c>
      <c r="S334" s="41" t="str">
        <f>IFERROR(IF(VLOOKUP(A334,CADASTRE!F:R,13,0)="",VLOOKUP(B334,CADASTRE!F:R,13,0),VLOOKUP(A334,CADASTRE!F:R,13,0)),"")</f>
        <v>Cave</v>
      </c>
      <c r="T334" s="52">
        <v>42805</v>
      </c>
      <c r="V334" s="36" t="s">
        <v>115</v>
      </c>
      <c r="W334" s="43">
        <v>1</v>
      </c>
      <c r="X334" s="36" t="s">
        <v>116</v>
      </c>
      <c r="Y334" s="43" t="s">
        <v>222</v>
      </c>
      <c r="Z334" s="36" t="s">
        <v>223</v>
      </c>
      <c r="AA334" s="43">
        <v>1</v>
      </c>
      <c r="AB334" s="36" t="s">
        <v>225</v>
      </c>
      <c r="AC334" s="36">
        <v>75102</v>
      </c>
      <c r="AD334" s="44">
        <f>VLOOKUP(D334,CADASTRE!B:E,4,0)</f>
        <v>75102</v>
      </c>
      <c r="AE334" s="20" t="b">
        <f t="shared" si="9"/>
        <v>1</v>
      </c>
      <c r="AF334" s="36">
        <v>1020784522</v>
      </c>
      <c r="AG334" s="3" t="s">
        <v>120</v>
      </c>
      <c r="AH334" s="3"/>
      <c r="AI334" s="3"/>
    </row>
    <row r="335" spans="1:35" ht="15.75" customHeight="1" x14ac:dyDescent="0.2">
      <c r="A335" s="34">
        <v>1020055521</v>
      </c>
      <c r="B335" s="45">
        <v>1021687171</v>
      </c>
      <c r="C335" s="10"/>
      <c r="D335" s="36">
        <v>201853</v>
      </c>
      <c r="E335" s="36" t="s">
        <v>37</v>
      </c>
      <c r="F335" s="36" t="s">
        <v>221</v>
      </c>
      <c r="G335" s="10" t="str">
        <f>VLOOKUP(A335,CADASTRE!F:G,2,0)</f>
        <v>27 RUE DU CAIRE</v>
      </c>
      <c r="H335" s="20" t="b">
        <f t="shared" si="11"/>
        <v>1</v>
      </c>
      <c r="I335" s="37">
        <v>3</v>
      </c>
      <c r="J335" s="10">
        <f>VLOOKUP(A335,CADASTRE!F:L,7,0)</f>
        <v>3</v>
      </c>
      <c r="K335" s="20" t="b">
        <f t="shared" si="7"/>
        <v>1</v>
      </c>
      <c r="L335" s="36">
        <v>3</v>
      </c>
      <c r="M335" s="10">
        <f>VLOOKUP(A335,CADASTRE!F:O,6,0)</f>
        <v>1001</v>
      </c>
      <c r="N335" s="38">
        <v>55.3</v>
      </c>
      <c r="O335" s="39">
        <f>IF(OR(VLOOKUP(A335,CADASTRE!F:V,4,0)="",VLOOKUP(A335,CADASTRE!F:V,4,0)=0),VLOOKUP(A335,CADASTRE!F:V,16,0)+VLOOKUP(A335,CADASTRE!F:X,17,0),VLOOKUP(A335,CADASTRE!F:V,4,0))</f>
        <v>55</v>
      </c>
      <c r="P335" s="15" t="str">
        <f t="shared" si="8"/>
        <v>VRAI</v>
      </c>
      <c r="Q335" s="36" t="s">
        <v>113</v>
      </c>
      <c r="R335" s="40" t="str">
        <f>VLOOKUP(A335,CADASTRE!F:AC,3,0)</f>
        <v>Appartement</v>
      </c>
      <c r="S335" s="41" t="str">
        <f>IFERROR(IF(VLOOKUP(A335,CADASTRE!F:R,13,0)="",VLOOKUP(B335,CADASTRE!F:R,13,0),VLOOKUP(A335,CADASTRE!F:R,13,0)),"")</f>
        <v>Cave</v>
      </c>
      <c r="T335" s="52">
        <v>42805</v>
      </c>
      <c r="V335" s="36" t="s">
        <v>115</v>
      </c>
      <c r="W335" s="43">
        <v>1</v>
      </c>
      <c r="X335" s="36" t="s">
        <v>116</v>
      </c>
      <c r="Y335" s="43" t="s">
        <v>222</v>
      </c>
      <c r="Z335" s="36" t="s">
        <v>223</v>
      </c>
      <c r="AA335" s="43">
        <v>1</v>
      </c>
      <c r="AB335" s="36" t="s">
        <v>225</v>
      </c>
      <c r="AC335" s="36">
        <v>75102</v>
      </c>
      <c r="AD335" s="44">
        <f>VLOOKUP(D335,CADASTRE!B:E,4,0)</f>
        <v>75102</v>
      </c>
      <c r="AE335" s="20" t="b">
        <f t="shared" si="9"/>
        <v>1</v>
      </c>
      <c r="AF335" s="36">
        <v>1020055521</v>
      </c>
      <c r="AG335" s="3" t="s">
        <v>120</v>
      </c>
      <c r="AH335" s="3"/>
      <c r="AI335" s="3"/>
    </row>
    <row r="336" spans="1:35" ht="15.75" customHeight="1" x14ac:dyDescent="0.2">
      <c r="A336" s="34">
        <v>1020055523</v>
      </c>
      <c r="B336" s="45">
        <v>1021526295</v>
      </c>
      <c r="C336" s="10"/>
      <c r="D336" s="36">
        <v>201854</v>
      </c>
      <c r="E336" s="36" t="s">
        <v>37</v>
      </c>
      <c r="F336" s="36" t="s">
        <v>221</v>
      </c>
      <c r="G336" s="10" t="str">
        <f>VLOOKUP(A336,CADASTRE!F:G,2,0)</f>
        <v>27 RUE DU CAIRE</v>
      </c>
      <c r="H336" s="20" t="b">
        <f t="shared" si="11"/>
        <v>1</v>
      </c>
      <c r="I336" s="37">
        <v>4</v>
      </c>
      <c r="J336" s="10">
        <f>VLOOKUP(A336,CADASTRE!F:L,7,0)</f>
        <v>4</v>
      </c>
      <c r="K336" s="20" t="b">
        <f t="shared" si="7"/>
        <v>1</v>
      </c>
      <c r="L336" s="36">
        <v>4</v>
      </c>
      <c r="M336" s="10">
        <f>VLOOKUP(A336,CADASTRE!F:O,6,0)</f>
        <v>1001</v>
      </c>
      <c r="N336" s="38">
        <v>61.1</v>
      </c>
      <c r="O336" s="39">
        <f>IF(OR(VLOOKUP(A336,CADASTRE!F:V,4,0)="",VLOOKUP(A336,CADASTRE!F:V,4,0)=0),VLOOKUP(A336,CADASTRE!F:V,16,0)+VLOOKUP(A336,CADASTRE!F:X,17,0),VLOOKUP(A336,CADASTRE!F:V,4,0))</f>
        <v>55</v>
      </c>
      <c r="P336" s="15" t="str">
        <f t="shared" si="8"/>
        <v>FAUX</v>
      </c>
      <c r="Q336" s="36" t="s">
        <v>113</v>
      </c>
      <c r="R336" s="40" t="str">
        <f>VLOOKUP(A336,CADASTRE!F:AC,3,0)</f>
        <v>Appartement</v>
      </c>
      <c r="S336" s="41" t="str">
        <f>IFERROR(IF(VLOOKUP(A336,CADASTRE!F:R,13,0)="",VLOOKUP(B336,CADASTRE!F:R,13,0),VLOOKUP(A336,CADASTRE!F:R,13,0)),"")</f>
        <v>Cave</v>
      </c>
      <c r="T336" s="52">
        <v>42805</v>
      </c>
      <c r="V336" s="36" t="s">
        <v>115</v>
      </c>
      <c r="W336" s="43">
        <v>1</v>
      </c>
      <c r="X336" s="36" t="s">
        <v>116</v>
      </c>
      <c r="Y336" s="43" t="s">
        <v>222</v>
      </c>
      <c r="Z336" s="36" t="s">
        <v>223</v>
      </c>
      <c r="AA336" s="43">
        <v>1</v>
      </c>
      <c r="AB336" s="36" t="s">
        <v>225</v>
      </c>
      <c r="AC336" s="36">
        <v>75102</v>
      </c>
      <c r="AD336" s="44">
        <f>VLOOKUP(D336,CADASTRE!B:E,4,0)</f>
        <v>75102</v>
      </c>
      <c r="AE336" s="20" t="b">
        <f t="shared" si="9"/>
        <v>1</v>
      </c>
      <c r="AF336" s="36">
        <v>1020055523</v>
      </c>
      <c r="AG336" s="3" t="s">
        <v>120</v>
      </c>
      <c r="AH336" s="3"/>
      <c r="AI336" s="3"/>
    </row>
    <row r="337" spans="1:35" ht="15.75" customHeight="1" x14ac:dyDescent="0.2">
      <c r="A337" s="34">
        <v>1020055524</v>
      </c>
      <c r="B337" s="44">
        <v>1020978976</v>
      </c>
      <c r="C337" s="10"/>
      <c r="D337" s="36">
        <v>201855</v>
      </c>
      <c r="E337" s="36" t="s">
        <v>37</v>
      </c>
      <c r="F337" s="36" t="s">
        <v>221</v>
      </c>
      <c r="G337" s="10" t="str">
        <f>VLOOKUP(A337,CADASTRE!F:G,2,0)</f>
        <v>27 RUE DU CAIRE</v>
      </c>
      <c r="H337" s="20" t="b">
        <f t="shared" si="11"/>
        <v>1</v>
      </c>
      <c r="I337" s="37">
        <v>4</v>
      </c>
      <c r="J337" s="10">
        <f>VLOOKUP(A337,CADASTRE!F:L,7,0)</f>
        <v>4</v>
      </c>
      <c r="K337" s="20" t="b">
        <f t="shared" si="7"/>
        <v>1</v>
      </c>
      <c r="L337" s="36">
        <v>5</v>
      </c>
      <c r="M337" s="10">
        <f>VLOOKUP(A337,CADASTRE!F:O,6,0)</f>
        <v>2001</v>
      </c>
      <c r="N337" s="38">
        <v>69.7</v>
      </c>
      <c r="O337" s="39">
        <f>IF(OR(VLOOKUP(A337,CADASTRE!F:V,4,0)="",VLOOKUP(A337,CADASTRE!F:V,4,0)=0),VLOOKUP(A337,CADASTRE!F:V,16,0)+VLOOKUP(A337,CADASTRE!F:X,17,0),VLOOKUP(A337,CADASTRE!F:V,4,0))</f>
        <v>65</v>
      </c>
      <c r="P337" s="15" t="str">
        <f t="shared" si="8"/>
        <v>FAUX</v>
      </c>
      <c r="Q337" s="36" t="s">
        <v>113</v>
      </c>
      <c r="R337" s="40" t="str">
        <f>VLOOKUP(A337,CADASTRE!F:AC,3,0)</f>
        <v>Appartement</v>
      </c>
      <c r="S337" s="41" t="str">
        <f>IFERROR(IF(VLOOKUP(A337,CADASTRE!F:R,13,0)="",VLOOKUP(B337,CADASTRE!F:R,13,0),VLOOKUP(A337,CADASTRE!F:R,13,0)),"")</f>
        <v>Cave</v>
      </c>
      <c r="T337" s="52">
        <v>42805</v>
      </c>
      <c r="V337" s="36" t="s">
        <v>115</v>
      </c>
      <c r="W337" s="43">
        <v>1</v>
      </c>
      <c r="X337" s="36" t="s">
        <v>116</v>
      </c>
      <c r="Y337" s="43" t="s">
        <v>222</v>
      </c>
      <c r="Z337" s="36" t="s">
        <v>223</v>
      </c>
      <c r="AA337" s="43">
        <v>1</v>
      </c>
      <c r="AB337" s="36" t="s">
        <v>225</v>
      </c>
      <c r="AC337" s="36">
        <v>75102</v>
      </c>
      <c r="AD337" s="44">
        <f>VLOOKUP(D337,CADASTRE!B:E,4,0)</f>
        <v>75102</v>
      </c>
      <c r="AE337" s="20" t="b">
        <f t="shared" si="9"/>
        <v>1</v>
      </c>
      <c r="AF337" s="36">
        <v>1020055524</v>
      </c>
      <c r="AG337" s="3" t="s">
        <v>120</v>
      </c>
      <c r="AH337" s="3"/>
      <c r="AI337" s="3"/>
    </row>
    <row r="338" spans="1:35" ht="15.75" customHeight="1" x14ac:dyDescent="0.2">
      <c r="A338" s="34">
        <v>1020055526</v>
      </c>
      <c r="B338" s="44">
        <v>1021093417</v>
      </c>
      <c r="C338" s="10"/>
      <c r="D338" s="36">
        <v>201856</v>
      </c>
      <c r="E338" s="36" t="s">
        <v>37</v>
      </c>
      <c r="F338" s="36" t="s">
        <v>221</v>
      </c>
      <c r="G338" s="10" t="str">
        <f>VLOOKUP(A338,CADASTRE!F:G,2,0)</f>
        <v>27 RUE DU CAIRE</v>
      </c>
      <c r="H338" s="20" t="b">
        <f t="shared" si="11"/>
        <v>1</v>
      </c>
      <c r="I338" s="37">
        <v>5</v>
      </c>
      <c r="J338" s="10">
        <f>VLOOKUP(A338,CADASTRE!F:L,7,0)</f>
        <v>5</v>
      </c>
      <c r="K338" s="20" t="b">
        <f t="shared" si="7"/>
        <v>1</v>
      </c>
      <c r="L338" s="36">
        <v>6</v>
      </c>
      <c r="M338" s="10">
        <f>VLOOKUP(A338,CADASTRE!F:O,6,0)</f>
        <v>2001</v>
      </c>
      <c r="N338" s="38">
        <v>72.7</v>
      </c>
      <c r="O338" s="39">
        <f>IF(OR(VLOOKUP(A338,CADASTRE!F:V,4,0)="",VLOOKUP(A338,CADASTRE!F:V,4,0)=0),VLOOKUP(A338,CADASTRE!F:V,16,0)+VLOOKUP(A338,CADASTRE!F:X,17,0),VLOOKUP(A338,CADASTRE!F:V,4,0))</f>
        <v>65</v>
      </c>
      <c r="P338" s="15" t="str">
        <f t="shared" si="8"/>
        <v>FAUX</v>
      </c>
      <c r="Q338" s="36" t="s">
        <v>113</v>
      </c>
      <c r="R338" s="40" t="str">
        <f>VLOOKUP(A338,CADASTRE!F:AC,3,0)</f>
        <v>Appartement</v>
      </c>
      <c r="S338" s="41" t="str">
        <f>IFERROR(IF(VLOOKUP(A338,CADASTRE!F:R,13,0)="",VLOOKUP(B338,CADASTRE!F:R,13,0),VLOOKUP(A338,CADASTRE!F:R,13,0)),"")</f>
        <v>Cave</v>
      </c>
      <c r="T338" s="52">
        <v>42805</v>
      </c>
      <c r="V338" s="36" t="s">
        <v>115</v>
      </c>
      <c r="W338" s="43">
        <v>1</v>
      </c>
      <c r="X338" s="36" t="s">
        <v>116</v>
      </c>
      <c r="Y338" s="43" t="s">
        <v>222</v>
      </c>
      <c r="Z338" s="36" t="s">
        <v>223</v>
      </c>
      <c r="AA338" s="43">
        <v>1</v>
      </c>
      <c r="AB338" s="36" t="s">
        <v>225</v>
      </c>
      <c r="AC338" s="36">
        <v>75102</v>
      </c>
      <c r="AD338" s="44">
        <f>VLOOKUP(D338,CADASTRE!B:E,4,0)</f>
        <v>75102</v>
      </c>
      <c r="AE338" s="20" t="b">
        <f t="shared" si="9"/>
        <v>1</v>
      </c>
      <c r="AF338" s="36">
        <v>1020055526</v>
      </c>
      <c r="AG338" s="3" t="s">
        <v>120</v>
      </c>
      <c r="AH338" s="3"/>
      <c r="AI338" s="3"/>
    </row>
    <row r="339" spans="1:35" ht="15.75" customHeight="1" x14ac:dyDescent="0.2">
      <c r="A339" s="34">
        <v>1020055525</v>
      </c>
      <c r="B339" s="44">
        <v>1020923428</v>
      </c>
      <c r="C339" s="10"/>
      <c r="D339" s="36">
        <v>201857</v>
      </c>
      <c r="E339" s="36" t="s">
        <v>37</v>
      </c>
      <c r="F339" s="36" t="s">
        <v>221</v>
      </c>
      <c r="G339" s="10" t="str">
        <f>VLOOKUP(A339,CADASTRE!F:G,2,0)</f>
        <v>27 RUE DU CAIRE</v>
      </c>
      <c r="H339" s="20" t="b">
        <f t="shared" si="11"/>
        <v>1</v>
      </c>
      <c r="I339" s="37">
        <v>5</v>
      </c>
      <c r="J339" s="10">
        <f>VLOOKUP(A339,CADASTRE!F:L,7,0)</f>
        <v>5</v>
      </c>
      <c r="K339" s="20" t="b">
        <f t="shared" si="7"/>
        <v>1</v>
      </c>
      <c r="L339" s="36">
        <v>7</v>
      </c>
      <c r="M339" s="10">
        <f>VLOOKUP(A339,CADASTRE!F:O,6,0)</f>
        <v>1001</v>
      </c>
      <c r="N339" s="38">
        <v>61.3</v>
      </c>
      <c r="O339" s="39">
        <f>IF(OR(VLOOKUP(A339,CADASTRE!F:V,4,0)="",VLOOKUP(A339,CADASTRE!F:V,4,0)=0),VLOOKUP(A339,CADASTRE!F:V,16,0)+VLOOKUP(A339,CADASTRE!F:X,17,0),VLOOKUP(A339,CADASTRE!F:V,4,0))</f>
        <v>55</v>
      </c>
      <c r="P339" s="15" t="str">
        <f t="shared" si="8"/>
        <v>FAUX</v>
      </c>
      <c r="Q339" s="36" t="s">
        <v>113</v>
      </c>
      <c r="R339" s="40" t="str">
        <f>VLOOKUP(A339,CADASTRE!F:AC,3,0)</f>
        <v>Appartement</v>
      </c>
      <c r="S339" s="41" t="str">
        <f>IFERROR(IF(VLOOKUP(A339,CADASTRE!F:R,13,0)="",VLOOKUP(B339,CADASTRE!F:R,13,0),VLOOKUP(A339,CADASTRE!F:R,13,0)),"")</f>
        <v>Cave</v>
      </c>
      <c r="T339" s="52">
        <v>42805</v>
      </c>
      <c r="V339" s="36" t="s">
        <v>115</v>
      </c>
      <c r="W339" s="43">
        <v>1</v>
      </c>
      <c r="X339" s="36" t="s">
        <v>116</v>
      </c>
      <c r="Y339" s="43" t="s">
        <v>222</v>
      </c>
      <c r="Z339" s="36" t="s">
        <v>223</v>
      </c>
      <c r="AA339" s="43">
        <v>1</v>
      </c>
      <c r="AB339" s="36" t="s">
        <v>225</v>
      </c>
      <c r="AC339" s="36">
        <v>75102</v>
      </c>
      <c r="AD339" s="44">
        <f>VLOOKUP(D339,CADASTRE!B:E,4,0)</f>
        <v>75102</v>
      </c>
      <c r="AE339" s="20" t="b">
        <f t="shared" si="9"/>
        <v>1</v>
      </c>
      <c r="AF339" s="36">
        <v>1020055525</v>
      </c>
      <c r="AG339" s="3" t="s">
        <v>120</v>
      </c>
      <c r="AH339" s="3"/>
      <c r="AI339" s="3"/>
    </row>
    <row r="340" spans="1:35" ht="15.75" customHeight="1" x14ac:dyDescent="0.2">
      <c r="A340" s="34">
        <v>1020055527</v>
      </c>
      <c r="B340" s="35" t="s">
        <v>44</v>
      </c>
      <c r="C340" s="10"/>
      <c r="D340" s="36">
        <v>201858</v>
      </c>
      <c r="E340" s="36" t="s">
        <v>37</v>
      </c>
      <c r="F340" s="36" t="s">
        <v>221</v>
      </c>
      <c r="G340" s="10" t="str">
        <f>VLOOKUP(A340,CADASTRE!F:G,2,0)</f>
        <v>27 RUE DU CAIRE</v>
      </c>
      <c r="H340" s="20" t="b">
        <f t="shared" si="11"/>
        <v>1</v>
      </c>
      <c r="I340" s="37">
        <v>6</v>
      </c>
      <c r="J340" s="10">
        <f>VLOOKUP(A340,CADASTRE!F:L,7,0)</f>
        <v>6</v>
      </c>
      <c r="K340" s="20" t="b">
        <f t="shared" si="7"/>
        <v>1</v>
      </c>
      <c r="L340" s="36">
        <v>8</v>
      </c>
      <c r="M340" s="10">
        <f>VLOOKUP(A340,CADASTRE!F:O,6,0)</f>
        <v>1001</v>
      </c>
      <c r="N340" s="38">
        <v>60</v>
      </c>
      <c r="O340" s="39">
        <f>IF(OR(VLOOKUP(A340,CADASTRE!F:V,4,0)="",VLOOKUP(A340,CADASTRE!F:V,4,0)=0),VLOOKUP(A340,CADASTRE!F:V,16,0)+VLOOKUP(A340,CADASTRE!F:X,17,0),VLOOKUP(A340,CADASTRE!F:V,4,0))</f>
        <v>69</v>
      </c>
      <c r="P340" s="15" t="str">
        <f t="shared" si="8"/>
        <v>FAUX</v>
      </c>
      <c r="Q340" s="36" t="s">
        <v>113</v>
      </c>
      <c r="R340" s="40" t="str">
        <f>VLOOKUP(A340,CADASTRE!F:AC,3,0)</f>
        <v>Appartement</v>
      </c>
      <c r="S340" s="41" t="str">
        <f>IFERROR(IF(VLOOKUP(A340,CADASTRE!F:R,13,0)="",VLOOKUP(B340,CADASTRE!F:R,13,0),VLOOKUP(A340,CADASTRE!F:R,13,0)),"")</f>
        <v/>
      </c>
      <c r="T340" s="52">
        <v>42805</v>
      </c>
      <c r="V340" s="36" t="s">
        <v>115</v>
      </c>
      <c r="W340" s="43">
        <v>1</v>
      </c>
      <c r="X340" s="36" t="s">
        <v>116</v>
      </c>
      <c r="Y340" s="43" t="s">
        <v>222</v>
      </c>
      <c r="Z340" s="36" t="s">
        <v>223</v>
      </c>
      <c r="AA340" s="43">
        <v>1</v>
      </c>
      <c r="AB340" s="36" t="s">
        <v>225</v>
      </c>
      <c r="AC340" s="36">
        <v>75102</v>
      </c>
      <c r="AD340" s="44">
        <f>VLOOKUP(D340,CADASTRE!B:E,4,0)</f>
        <v>75102</v>
      </c>
      <c r="AE340" s="20" t="b">
        <f t="shared" si="9"/>
        <v>1</v>
      </c>
      <c r="AF340" s="36">
        <v>1020055527</v>
      </c>
      <c r="AG340" s="3" t="s">
        <v>120</v>
      </c>
      <c r="AH340" s="3"/>
      <c r="AI340" s="3"/>
    </row>
    <row r="341" spans="1:35" ht="15.75" customHeight="1" x14ac:dyDescent="0.2">
      <c r="A341" s="10"/>
      <c r="B341" s="35" t="s">
        <v>44</v>
      </c>
      <c r="C341" s="10"/>
      <c r="D341" s="36">
        <v>203034</v>
      </c>
      <c r="E341" s="36" t="s">
        <v>37</v>
      </c>
      <c r="F341" s="36" t="s">
        <v>192</v>
      </c>
      <c r="G341" s="10" t="e">
        <f>VLOOKUP(A341,CADASTRE!F:G,2,0)</f>
        <v>#N/A</v>
      </c>
      <c r="H341" s="20" t="e">
        <f t="shared" si="11"/>
        <v>#N/A</v>
      </c>
      <c r="I341" s="37"/>
      <c r="J341" s="10" t="e">
        <f>VLOOKUP(A341,CADASTRE!F:L,7,0)</f>
        <v>#N/A</v>
      </c>
      <c r="K341" s="20" t="e">
        <f t="shared" si="7"/>
        <v>#N/A</v>
      </c>
      <c r="L341" s="36"/>
      <c r="M341" s="10" t="e">
        <f>VLOOKUP(A341,CADASTRE!F:O,6,0)</f>
        <v>#N/A</v>
      </c>
      <c r="N341" s="51"/>
      <c r="O341" s="39" t="e">
        <f>IF(OR(VLOOKUP(A341,CADASTRE!F:V,4,0)="",VLOOKUP(A341,CADASTRE!F:V,4,0)=0),VLOOKUP(A341,CADASTRE!F:V,16,0)+VLOOKUP(A341,CADASTRE!F:X,17,0),VLOOKUP(A341,CADASTRE!F:V,4,0))</f>
        <v>#N/A</v>
      </c>
      <c r="P341" s="15" t="e">
        <f t="shared" si="8"/>
        <v>#N/A</v>
      </c>
      <c r="Q341" s="36" t="s">
        <v>184</v>
      </c>
      <c r="R341" s="40" t="e">
        <f>VLOOKUP(A341,CADASTRE!F:AC,3,0)</f>
        <v>#N/A</v>
      </c>
      <c r="S341" s="41" t="str">
        <f>IFERROR(IF(VLOOKUP(A341,CADASTRE!F:R,13,0)="",VLOOKUP(B341,CADASTRE!F:R,13,0),VLOOKUP(A341,CADASTRE!F:R,13,0)),"")</f>
        <v/>
      </c>
      <c r="T341" s="52">
        <v>43166</v>
      </c>
      <c r="V341" s="36" t="s">
        <v>128</v>
      </c>
      <c r="W341" s="43">
        <v>1</v>
      </c>
      <c r="X341" s="36" t="s">
        <v>116</v>
      </c>
      <c r="Y341" s="43" t="s">
        <v>194</v>
      </c>
      <c r="Z341" s="36" t="s">
        <v>195</v>
      </c>
      <c r="AA341" s="43">
        <v>1</v>
      </c>
      <c r="AB341" s="36" t="s">
        <v>196</v>
      </c>
      <c r="AC341" s="36">
        <v>75102</v>
      </c>
      <c r="AD341" s="44" t="e">
        <f>VLOOKUP(D341,CADASTRE!B:E,4,0)</f>
        <v>#N/A</v>
      </c>
      <c r="AE341" s="20" t="e">
        <f t="shared" si="9"/>
        <v>#N/A</v>
      </c>
      <c r="AF341" s="36" t="s">
        <v>44</v>
      </c>
      <c r="AG341" s="3" t="s">
        <v>120</v>
      </c>
      <c r="AH341" s="3"/>
      <c r="AI341" s="3"/>
    </row>
    <row r="342" spans="1:35" ht="15.75" customHeight="1" x14ac:dyDescent="0.2">
      <c r="A342" s="34"/>
      <c r="B342" s="35" t="s">
        <v>44</v>
      </c>
      <c r="C342" s="10"/>
      <c r="D342" s="36">
        <v>207567</v>
      </c>
      <c r="E342" s="36" t="s">
        <v>37</v>
      </c>
      <c r="F342" s="36" t="s">
        <v>221</v>
      </c>
      <c r="G342" s="10" t="e">
        <f>VLOOKUP(A342,CADASTRE!F:G,2,0)</f>
        <v>#N/A</v>
      </c>
      <c r="H342" s="20" t="e">
        <f t="shared" si="11"/>
        <v>#N/A</v>
      </c>
      <c r="I342" s="37">
        <v>2</v>
      </c>
      <c r="J342" s="10" t="e">
        <f>VLOOKUP(A342,CADASTRE!F:L,7,0)</f>
        <v>#N/A</v>
      </c>
      <c r="K342" s="20" t="e">
        <f t="shared" si="7"/>
        <v>#N/A</v>
      </c>
      <c r="L342" s="36">
        <v>9</v>
      </c>
      <c r="M342" s="10" t="e">
        <f>VLOOKUP(A342,CADASTRE!F:O,6,0)</f>
        <v>#N/A</v>
      </c>
      <c r="N342" s="38">
        <v>75.099999999999994</v>
      </c>
      <c r="O342" s="39" t="e">
        <f>IF(OR(VLOOKUP(A342,CADASTRE!F:V,4,0)="",VLOOKUP(A342,CADASTRE!F:V,4,0)=0),VLOOKUP(A342,CADASTRE!F:V,16,0)+VLOOKUP(A342,CADASTRE!F:X,17,0),VLOOKUP(A342,CADASTRE!F:V,4,0))</f>
        <v>#N/A</v>
      </c>
      <c r="P342" s="15" t="e">
        <f t="shared" si="8"/>
        <v>#N/A</v>
      </c>
      <c r="Q342" s="36" t="s">
        <v>113</v>
      </c>
      <c r="R342" s="40" t="e">
        <f>VLOOKUP(A342,CADASTRE!F:AC,3,0)</f>
        <v>#N/A</v>
      </c>
      <c r="S342" s="41" t="str">
        <f>IFERROR(IF(VLOOKUP(A342,CADASTRE!F:R,13,0)="",VLOOKUP(B342,CADASTRE!F:R,13,0),VLOOKUP(A342,CADASTRE!F:R,13,0)),"")</f>
        <v/>
      </c>
      <c r="T342" s="52">
        <v>44207</v>
      </c>
      <c r="V342" s="36" t="s">
        <v>115</v>
      </c>
      <c r="W342" s="43">
        <v>1</v>
      </c>
      <c r="X342" s="36" t="s">
        <v>116</v>
      </c>
      <c r="Y342" s="43" t="s">
        <v>222</v>
      </c>
      <c r="Z342" s="36" t="s">
        <v>223</v>
      </c>
      <c r="AA342" s="43">
        <v>1</v>
      </c>
      <c r="AB342" s="36" t="s">
        <v>225</v>
      </c>
      <c r="AC342" s="36">
        <v>75102</v>
      </c>
      <c r="AD342" s="44" t="e">
        <f>VLOOKUP(D342,CADASTRE!B:E,4,0)</f>
        <v>#N/A</v>
      </c>
      <c r="AE342" s="20" t="e">
        <f t="shared" si="9"/>
        <v>#N/A</v>
      </c>
      <c r="AF342" s="36" t="s">
        <v>44</v>
      </c>
      <c r="AG342" s="3" t="s">
        <v>120</v>
      </c>
      <c r="AH342" s="3"/>
      <c r="AI342" s="3"/>
    </row>
    <row r="343" spans="1:35" ht="15.75" customHeight="1" x14ac:dyDescent="0.2">
      <c r="A343" s="34"/>
      <c r="B343" s="35" t="s">
        <v>44</v>
      </c>
      <c r="C343" s="10"/>
      <c r="D343" s="36">
        <v>207568</v>
      </c>
      <c r="E343" s="36" t="s">
        <v>37</v>
      </c>
      <c r="F343" s="36" t="s">
        <v>221</v>
      </c>
      <c r="G343" s="10" t="e">
        <f>VLOOKUP(A343,CADASTRE!F:G,2,0)</f>
        <v>#N/A</v>
      </c>
      <c r="H343" s="20" t="e">
        <f t="shared" si="11"/>
        <v>#N/A</v>
      </c>
      <c r="I343" s="37">
        <v>2</v>
      </c>
      <c r="J343" s="10" t="e">
        <f>VLOOKUP(A343,CADASTRE!F:L,7,0)</f>
        <v>#N/A</v>
      </c>
      <c r="K343" s="20" t="e">
        <f t="shared" si="7"/>
        <v>#N/A</v>
      </c>
      <c r="L343" s="36">
        <v>10</v>
      </c>
      <c r="M343" s="10" t="e">
        <f>VLOOKUP(A343,CADASTRE!F:O,6,0)</f>
        <v>#N/A</v>
      </c>
      <c r="N343" s="38">
        <v>51.4</v>
      </c>
      <c r="O343" s="39" t="e">
        <f>IF(OR(VLOOKUP(A343,CADASTRE!F:V,4,0)="",VLOOKUP(A343,CADASTRE!F:V,4,0)=0),VLOOKUP(A343,CADASTRE!F:V,16,0)+VLOOKUP(A343,CADASTRE!F:X,17,0),VLOOKUP(A343,CADASTRE!F:V,4,0))</f>
        <v>#N/A</v>
      </c>
      <c r="P343" s="15" t="e">
        <f t="shared" si="8"/>
        <v>#N/A</v>
      </c>
      <c r="Q343" s="36" t="s">
        <v>113</v>
      </c>
      <c r="R343" s="40" t="e">
        <f>VLOOKUP(A343,CADASTRE!F:AC,3,0)</f>
        <v>#N/A</v>
      </c>
      <c r="S343" s="41" t="str">
        <f>IFERROR(IF(VLOOKUP(A343,CADASTRE!F:R,13,0)="",VLOOKUP(B343,CADASTRE!F:R,13,0),VLOOKUP(A343,CADASTRE!F:R,13,0)),"")</f>
        <v/>
      </c>
      <c r="T343" s="52">
        <v>44207</v>
      </c>
      <c r="V343" s="36" t="s">
        <v>115</v>
      </c>
      <c r="W343" s="43">
        <v>1</v>
      </c>
      <c r="X343" s="36" t="s">
        <v>116</v>
      </c>
      <c r="Y343" s="43" t="s">
        <v>222</v>
      </c>
      <c r="Z343" s="36" t="s">
        <v>223</v>
      </c>
      <c r="AA343" s="43">
        <v>1</v>
      </c>
      <c r="AB343" s="36" t="s">
        <v>225</v>
      </c>
      <c r="AC343" s="36">
        <v>75102</v>
      </c>
      <c r="AD343" s="44" t="e">
        <f>VLOOKUP(D343,CADASTRE!B:E,4,0)</f>
        <v>#N/A</v>
      </c>
      <c r="AE343" s="20" t="e">
        <f t="shared" si="9"/>
        <v>#N/A</v>
      </c>
      <c r="AF343" s="36" t="s">
        <v>44</v>
      </c>
      <c r="AG343" s="3" t="s">
        <v>120</v>
      </c>
      <c r="AH343" s="3"/>
      <c r="AI343" s="3"/>
    </row>
  </sheetData>
  <conditionalFormatting sqref="P1:P343">
    <cfRule type="beginsWith" dxfId="5" priority="1" operator="beginsWith" text="F">
      <formula>LEFT((P1),LEN("F"))=("F")</formula>
    </cfRule>
  </conditionalFormatting>
  <conditionalFormatting sqref="P1:P343">
    <cfRule type="beginsWith" dxfId="4" priority="2" operator="beginsWith" text="V">
      <formula>LEFT((P1),LEN("V"))=("V")</formula>
    </cfRule>
  </conditionalFormatting>
  <conditionalFormatting sqref="K1:K343 AE1:AE343">
    <cfRule type="beginsWith" dxfId="3" priority="3" operator="beginsWith" text="F">
      <formula>LEFT((K1),LEN("F"))=("F")</formula>
    </cfRule>
  </conditionalFormatting>
  <conditionalFormatting sqref="K1:K343 AE1:AE343">
    <cfRule type="beginsWith" dxfId="2" priority="4" operator="beginsWith" text="V">
      <formula>LEFT((K1),LEN("V"))=("V")</formula>
    </cfRule>
  </conditionalFormatting>
  <conditionalFormatting sqref="H1:H343">
    <cfRule type="beginsWith" dxfId="1" priority="5" operator="beginsWith" text="F">
      <formula>LEFT((H1),LEN("F"))=("F")</formula>
    </cfRule>
  </conditionalFormatting>
  <conditionalFormatting sqref="H1:H343">
    <cfRule type="beginsWith" dxfId="0" priority="6" operator="beginsWith" text="V">
      <formula>LEFT((H1),LEN("V"))=("V")</formula>
    </cfRule>
  </conditionalFormatting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CADASTRE</vt:lpstr>
      <vt:lpstr>ERP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2022-11-22T14:47:20Z</dcterms:created>
  <dcterms:modified xsi:type="dcterms:W3CDTF">2023-06-14T12:50:26Z</dcterms:modified>
</cp:coreProperties>
</file>